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5\転換\"/>
    </mc:Choice>
  </mc:AlternateContent>
  <bookViews>
    <workbookView xWindow="0" yWindow="0" windowWidth="28800" windowHeight="11115" firstSheet="2" activeTab="4"/>
  </bookViews>
  <sheets>
    <sheet name="入力手順" sheetId="6" r:id="rId1"/>
    <sheet name="入力データ (記入見本)" sheetId="11" r:id="rId2"/>
    <sheet name="事業申請入力データ" sheetId="1" r:id="rId3"/>
    <sheet name="事業申請出力結果" sheetId="3" r:id="rId4"/>
    <sheet name="様式１号（別紙１）" sheetId="9" r:id="rId5"/>
    <sheet name="交付申請入力データ" sheetId="4" r:id="rId6"/>
    <sheet name="交付申請出力結果" sheetId="5" r:id="rId7"/>
    <sheet name="様式６号（別紙１）" sheetId="10" r:id="rId8"/>
    <sheet name="分類コード" sheetId="7" r:id="rId9"/>
  </sheets>
  <definedNames>
    <definedName name="_xlnm.Print_Area" localSheetId="6">交付申請出力結果!$A$2:$AC$93</definedName>
    <definedName name="_xlnm.Print_Area" localSheetId="5">交付申請入力データ!$A$2:$AA$1053</definedName>
    <definedName name="_xlnm.Print_Area" localSheetId="3">事業申請出力結果!$A$2:$AC$94</definedName>
    <definedName name="_xlnm.Print_Area" localSheetId="2">事業申請入力データ!$A$2:$AA$1053</definedName>
    <definedName name="_xlnm.Print_Area" localSheetId="1">'入力データ (記入見本)'!$A$1:$Z$1052</definedName>
    <definedName name="_xlnm.Print_Area" localSheetId="4">'様式１号（別紙１）'!$A$2:$AG$59</definedName>
    <definedName name="_xlnm.Print_Area" localSheetId="7">'様式６号（別紙１）'!$A$2:$AG$79</definedName>
    <definedName name="_xlnm.Print_Titles" localSheetId="5">交付申請入力データ!$16:$18</definedName>
    <definedName name="_xlnm.Print_Titles" localSheetId="2">事業申請入力データ!$16:$18</definedName>
    <definedName name="_xlnm.Print_Titles" localSheetId="1">'入力データ (記入見本)'!$15:$17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4" i="9" l="1"/>
  <c r="I36" i="10" l="1"/>
  <c r="I34" i="9" l="1"/>
  <c r="I33" i="9"/>
  <c r="I35" i="9"/>
  <c r="I36" i="9"/>
  <c r="Y8" i="5"/>
  <c r="Y8" i="3"/>
  <c r="Y7" i="5" l="1"/>
  <c r="W69" i="10" l="1"/>
  <c r="W49" i="9"/>
  <c r="I59" i="9" s="1"/>
  <c r="V64" i="10" l="1"/>
  <c r="E9" i="1"/>
  <c r="E247" i="4" l="1"/>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1052" i="11" l="1"/>
  <c r="E1051" i="11"/>
  <c r="E1050" i="11"/>
  <c r="E1049" i="11"/>
  <c r="E1048" i="11"/>
  <c r="E1047" i="11"/>
  <c r="E1046" i="11"/>
  <c r="E1045" i="11"/>
  <c r="E1044" i="11"/>
  <c r="E1043" i="11"/>
  <c r="E1042" i="11"/>
  <c r="E1041" i="11"/>
  <c r="E1040" i="11"/>
  <c r="E1039" i="11"/>
  <c r="E1038" i="11"/>
  <c r="E1037" i="11"/>
  <c r="E1036" i="11"/>
  <c r="E1035" i="11"/>
  <c r="E1034" i="11"/>
  <c r="E1033" i="11"/>
  <c r="E1032" i="11"/>
  <c r="E1031" i="11"/>
  <c r="E1030" i="11"/>
  <c r="E1029" i="11"/>
  <c r="E1028" i="11"/>
  <c r="E1027" i="11"/>
  <c r="E1026" i="11"/>
  <c r="E1025" i="11"/>
  <c r="E1024" i="11"/>
  <c r="E1023" i="11"/>
  <c r="E1022" i="11"/>
  <c r="E1021" i="11"/>
  <c r="E1020" i="11"/>
  <c r="E1019" i="11"/>
  <c r="E1018" i="11"/>
  <c r="E1017" i="11"/>
  <c r="E1016" i="11"/>
  <c r="E1015" i="11"/>
  <c r="E1014" i="11"/>
  <c r="E1013" i="11"/>
  <c r="E1012" i="11"/>
  <c r="E1011" i="11"/>
  <c r="E1010" i="11"/>
  <c r="E1009" i="11"/>
  <c r="E1008" i="11"/>
  <c r="E1007" i="11"/>
  <c r="E1006" i="11"/>
  <c r="E1005" i="11"/>
  <c r="E1004" i="11"/>
  <c r="E1003" i="11"/>
  <c r="E1002" i="11"/>
  <c r="E1001" i="11"/>
  <c r="E1000" i="11"/>
  <c r="E999" i="11"/>
  <c r="E998" i="11"/>
  <c r="E997" i="11"/>
  <c r="E996" i="11"/>
  <c r="E995" i="11"/>
  <c r="E994" i="11"/>
  <c r="E993" i="11"/>
  <c r="E992" i="11"/>
  <c r="E991" i="11"/>
  <c r="E990" i="11"/>
  <c r="E989" i="11"/>
  <c r="E988" i="11"/>
  <c r="E987" i="11"/>
  <c r="E986" i="11"/>
  <c r="E985" i="11"/>
  <c r="E984" i="11"/>
  <c r="E983" i="11"/>
  <c r="E982" i="11"/>
  <c r="E981" i="11"/>
  <c r="E980" i="11"/>
  <c r="E979" i="11"/>
  <c r="E978" i="11"/>
  <c r="E977" i="11"/>
  <c r="E976" i="11"/>
  <c r="E975" i="11"/>
  <c r="E974" i="11"/>
  <c r="E973" i="11"/>
  <c r="E972" i="11"/>
  <c r="E971" i="11"/>
  <c r="E970" i="11"/>
  <c r="E969" i="11"/>
  <c r="E968" i="11"/>
  <c r="E967" i="11"/>
  <c r="E966" i="11"/>
  <c r="E965" i="11"/>
  <c r="E964" i="11"/>
  <c r="E963" i="11"/>
  <c r="E962" i="11"/>
  <c r="E961" i="11"/>
  <c r="E960" i="11"/>
  <c r="E959" i="11"/>
  <c r="E958" i="11"/>
  <c r="E957" i="11"/>
  <c r="E956" i="11"/>
  <c r="E955" i="11"/>
  <c r="E954" i="11"/>
  <c r="E953" i="11"/>
  <c r="E952" i="11"/>
  <c r="E951" i="11"/>
  <c r="E950" i="11"/>
  <c r="E949" i="11"/>
  <c r="E948" i="11"/>
  <c r="E947" i="11"/>
  <c r="E946" i="11"/>
  <c r="E945" i="11"/>
  <c r="E944" i="11"/>
  <c r="E943" i="11"/>
  <c r="E942" i="11"/>
  <c r="E941" i="11"/>
  <c r="E940" i="11"/>
  <c r="E939" i="11"/>
  <c r="E938" i="11"/>
  <c r="E937" i="11"/>
  <c r="E936" i="11"/>
  <c r="E935" i="11"/>
  <c r="E934" i="11"/>
  <c r="E933" i="11"/>
  <c r="E932" i="11"/>
  <c r="E931" i="11"/>
  <c r="E930" i="11"/>
  <c r="E929" i="11"/>
  <c r="E928" i="11"/>
  <c r="E927" i="11"/>
  <c r="E926" i="11"/>
  <c r="E925" i="11"/>
  <c r="E924" i="11"/>
  <c r="E923" i="11"/>
  <c r="E922" i="11"/>
  <c r="E921" i="11"/>
  <c r="E920" i="11"/>
  <c r="E919" i="11"/>
  <c r="E918" i="11"/>
  <c r="E917" i="11"/>
  <c r="E916" i="11"/>
  <c r="E915" i="11"/>
  <c r="E914" i="11"/>
  <c r="E913" i="11"/>
  <c r="E912" i="11"/>
  <c r="E911" i="11"/>
  <c r="E910" i="11"/>
  <c r="E909" i="11"/>
  <c r="E908" i="11"/>
  <c r="E907" i="11"/>
  <c r="E906" i="11"/>
  <c r="E905" i="11"/>
  <c r="E904" i="11"/>
  <c r="E903" i="11"/>
  <c r="E902" i="11"/>
  <c r="E901" i="11"/>
  <c r="E900" i="11"/>
  <c r="E899" i="11"/>
  <c r="E898" i="11"/>
  <c r="E897" i="11"/>
  <c r="E896" i="11"/>
  <c r="E895" i="11"/>
  <c r="E894" i="11"/>
  <c r="E893" i="11"/>
  <c r="E892" i="11"/>
  <c r="E891" i="11"/>
  <c r="E890" i="11"/>
  <c r="E889" i="11"/>
  <c r="E888" i="11"/>
  <c r="E887" i="11"/>
  <c r="E886" i="11"/>
  <c r="E885" i="11"/>
  <c r="E884" i="11"/>
  <c r="E883" i="11"/>
  <c r="E882" i="11"/>
  <c r="E881" i="11"/>
  <c r="E880" i="11"/>
  <c r="E879" i="11"/>
  <c r="E878" i="11"/>
  <c r="E877" i="11"/>
  <c r="E876" i="11"/>
  <c r="E875" i="11"/>
  <c r="E874" i="11"/>
  <c r="E873" i="11"/>
  <c r="E872" i="11"/>
  <c r="E871" i="11"/>
  <c r="E870" i="11"/>
  <c r="E869" i="11"/>
  <c r="E868" i="11"/>
  <c r="E867" i="11"/>
  <c r="E866" i="11"/>
  <c r="E865" i="11"/>
  <c r="E864" i="11"/>
  <c r="E863" i="11"/>
  <c r="E862" i="11"/>
  <c r="E861" i="11"/>
  <c r="E860" i="11"/>
  <c r="E859" i="11"/>
  <c r="E858" i="11"/>
  <c r="E857" i="11"/>
  <c r="E856" i="11"/>
  <c r="E855" i="11"/>
  <c r="E854" i="11"/>
  <c r="E853" i="11"/>
  <c r="E852" i="11"/>
  <c r="E851" i="11"/>
  <c r="E850" i="11"/>
  <c r="E849" i="11"/>
  <c r="E848" i="11"/>
  <c r="E847" i="11"/>
  <c r="E846" i="11"/>
  <c r="E845" i="11"/>
  <c r="E844" i="11"/>
  <c r="E843" i="11"/>
  <c r="E842" i="11"/>
  <c r="E841" i="11"/>
  <c r="E840" i="11"/>
  <c r="E839" i="11"/>
  <c r="E838" i="11"/>
  <c r="E837" i="11"/>
  <c r="E836" i="11"/>
  <c r="E835" i="11"/>
  <c r="E834" i="11"/>
  <c r="E833" i="11"/>
  <c r="E832" i="11"/>
  <c r="E831" i="11"/>
  <c r="E830" i="11"/>
  <c r="E829" i="11"/>
  <c r="E828" i="11"/>
  <c r="E827" i="11"/>
  <c r="E826" i="11"/>
  <c r="E825" i="11"/>
  <c r="E824" i="11"/>
  <c r="E823" i="11"/>
  <c r="E822" i="11"/>
  <c r="E821" i="11"/>
  <c r="E820" i="11"/>
  <c r="E819" i="11"/>
  <c r="E818" i="11"/>
  <c r="E817" i="11"/>
  <c r="E816" i="11"/>
  <c r="E815" i="11"/>
  <c r="E814" i="11"/>
  <c r="E813" i="11"/>
  <c r="E812" i="11"/>
  <c r="E811" i="11"/>
  <c r="E810" i="11"/>
  <c r="E809" i="11"/>
  <c r="E808" i="11"/>
  <c r="E807" i="11"/>
  <c r="E806" i="11"/>
  <c r="E805" i="11"/>
  <c r="E804" i="11"/>
  <c r="E803" i="11"/>
  <c r="E802" i="11"/>
  <c r="E801" i="11"/>
  <c r="E800" i="11"/>
  <c r="E799" i="11"/>
  <c r="E798" i="11"/>
  <c r="E797" i="11"/>
  <c r="E796" i="11"/>
  <c r="E795" i="11"/>
  <c r="E794" i="11"/>
  <c r="E793" i="11"/>
  <c r="E792" i="11"/>
  <c r="E791" i="11"/>
  <c r="E790" i="11"/>
  <c r="E789" i="11"/>
  <c r="E788" i="11"/>
  <c r="E787" i="11"/>
  <c r="E786" i="11"/>
  <c r="E785" i="11"/>
  <c r="E784" i="11"/>
  <c r="E783" i="11"/>
  <c r="E782" i="11"/>
  <c r="E781" i="11"/>
  <c r="E780" i="11"/>
  <c r="E779" i="11"/>
  <c r="E778" i="11"/>
  <c r="E777" i="11"/>
  <c r="E776" i="11"/>
  <c r="E775" i="11"/>
  <c r="E774" i="11"/>
  <c r="E773" i="11"/>
  <c r="E772" i="11"/>
  <c r="E771" i="11"/>
  <c r="E770" i="11"/>
  <c r="E769" i="11"/>
  <c r="E768" i="11"/>
  <c r="E767" i="11"/>
  <c r="E766" i="11"/>
  <c r="E765" i="11"/>
  <c r="E764" i="11"/>
  <c r="E763" i="11"/>
  <c r="E762" i="11"/>
  <c r="E761" i="11"/>
  <c r="E760" i="11"/>
  <c r="E759" i="11"/>
  <c r="E758" i="11"/>
  <c r="E757" i="11"/>
  <c r="E756" i="11"/>
  <c r="E755" i="11"/>
  <c r="E754" i="11"/>
  <c r="E753" i="11"/>
  <c r="E752" i="11"/>
  <c r="E751" i="11"/>
  <c r="E750" i="11"/>
  <c r="E749" i="11"/>
  <c r="E748" i="11"/>
  <c r="E747" i="11"/>
  <c r="E746" i="11"/>
  <c r="E745" i="11"/>
  <c r="E744" i="11"/>
  <c r="E743" i="11"/>
  <c r="E742" i="11"/>
  <c r="E741" i="11"/>
  <c r="E740" i="11"/>
  <c r="E739" i="11"/>
  <c r="E738" i="11"/>
  <c r="E737" i="11"/>
  <c r="E736" i="11"/>
  <c r="E735" i="11"/>
  <c r="E734" i="11"/>
  <c r="E733" i="11"/>
  <c r="E732" i="11"/>
  <c r="E731" i="11"/>
  <c r="E730" i="11"/>
  <c r="E729" i="11"/>
  <c r="E728" i="11"/>
  <c r="E727" i="11"/>
  <c r="E726" i="11"/>
  <c r="E725" i="11"/>
  <c r="E724" i="11"/>
  <c r="E723" i="11"/>
  <c r="E722" i="11"/>
  <c r="E721" i="11"/>
  <c r="E720" i="11"/>
  <c r="E719" i="11"/>
  <c r="E718" i="11"/>
  <c r="E717" i="11"/>
  <c r="E716" i="11"/>
  <c r="E715" i="11"/>
  <c r="E714" i="11"/>
  <c r="E713" i="11"/>
  <c r="E712" i="11"/>
  <c r="E711" i="11"/>
  <c r="E710" i="11"/>
  <c r="E709" i="11"/>
  <c r="E708" i="11"/>
  <c r="E707" i="11"/>
  <c r="E706" i="11"/>
  <c r="E705" i="11"/>
  <c r="E704" i="11"/>
  <c r="E703" i="11"/>
  <c r="E702" i="11"/>
  <c r="E701" i="11"/>
  <c r="E700" i="11"/>
  <c r="E699" i="11"/>
  <c r="E698" i="11"/>
  <c r="E697" i="11"/>
  <c r="E696" i="11"/>
  <c r="E695" i="11"/>
  <c r="E694" i="11"/>
  <c r="E693" i="11"/>
  <c r="E692" i="11"/>
  <c r="E691" i="11"/>
  <c r="E690" i="11"/>
  <c r="E689" i="11"/>
  <c r="E688" i="11"/>
  <c r="E687" i="11"/>
  <c r="E686" i="11"/>
  <c r="E685" i="11"/>
  <c r="E684" i="11"/>
  <c r="E683" i="11"/>
  <c r="E682" i="11"/>
  <c r="E681" i="11"/>
  <c r="E680" i="11"/>
  <c r="E679" i="11"/>
  <c r="E678" i="11"/>
  <c r="E677" i="11"/>
  <c r="E676" i="11"/>
  <c r="E675" i="11"/>
  <c r="E674" i="11"/>
  <c r="E673" i="11"/>
  <c r="E672" i="11"/>
  <c r="E671" i="11"/>
  <c r="E670" i="11"/>
  <c r="E669" i="11"/>
  <c r="E668" i="11"/>
  <c r="E667" i="11"/>
  <c r="E666" i="11"/>
  <c r="E665" i="11"/>
  <c r="E664" i="11"/>
  <c r="E663" i="11"/>
  <c r="E662" i="11"/>
  <c r="E661" i="11"/>
  <c r="E660" i="11"/>
  <c r="E659" i="11"/>
  <c r="E658" i="11"/>
  <c r="E657" i="11"/>
  <c r="E656" i="11"/>
  <c r="E655" i="11"/>
  <c r="E654" i="11"/>
  <c r="E653" i="11"/>
  <c r="E652" i="11"/>
  <c r="E651" i="11"/>
  <c r="E650" i="11"/>
  <c r="E649" i="11"/>
  <c r="E648" i="11"/>
  <c r="E647" i="11"/>
  <c r="E646" i="11"/>
  <c r="E645" i="11"/>
  <c r="E644" i="11"/>
  <c r="E643" i="11"/>
  <c r="E642" i="11"/>
  <c r="E641" i="11"/>
  <c r="E640" i="11"/>
  <c r="E639" i="11"/>
  <c r="E638" i="11"/>
  <c r="E637" i="11"/>
  <c r="E636" i="11"/>
  <c r="E635" i="11"/>
  <c r="E634" i="11"/>
  <c r="E633" i="11"/>
  <c r="E632" i="11"/>
  <c r="E631" i="11"/>
  <c r="E630" i="11"/>
  <c r="E629" i="11"/>
  <c r="E628" i="11"/>
  <c r="E627" i="11"/>
  <c r="E626" i="11"/>
  <c r="E625" i="11"/>
  <c r="E624" i="11"/>
  <c r="E623" i="11"/>
  <c r="E622" i="11"/>
  <c r="E621" i="11"/>
  <c r="E620" i="11"/>
  <c r="E619" i="11"/>
  <c r="E618" i="11"/>
  <c r="E617" i="11"/>
  <c r="E616" i="11"/>
  <c r="E615" i="11"/>
  <c r="E614" i="11"/>
  <c r="E613" i="11"/>
  <c r="E612" i="11"/>
  <c r="E611" i="11"/>
  <c r="E610" i="11"/>
  <c r="E609" i="11"/>
  <c r="E608" i="11"/>
  <c r="E607" i="11"/>
  <c r="E606" i="11"/>
  <c r="E605" i="11"/>
  <c r="E604" i="11"/>
  <c r="E603" i="11"/>
  <c r="E602" i="11"/>
  <c r="E601" i="11"/>
  <c r="E600" i="11"/>
  <c r="E599" i="11"/>
  <c r="E598" i="11"/>
  <c r="E597" i="11"/>
  <c r="E596" i="11"/>
  <c r="E595" i="11"/>
  <c r="E594" i="11"/>
  <c r="E593" i="11"/>
  <c r="E592" i="11"/>
  <c r="E591" i="11"/>
  <c r="E590" i="11"/>
  <c r="E589" i="11"/>
  <c r="E588" i="11"/>
  <c r="E587" i="11"/>
  <c r="E586" i="11"/>
  <c r="E585" i="11"/>
  <c r="E584" i="11"/>
  <c r="E583" i="11"/>
  <c r="E582" i="11"/>
  <c r="E581" i="11"/>
  <c r="E580" i="11"/>
  <c r="E579" i="11"/>
  <c r="E578" i="11"/>
  <c r="E577" i="11"/>
  <c r="E576" i="11"/>
  <c r="E575" i="11"/>
  <c r="E574" i="11"/>
  <c r="E573" i="11"/>
  <c r="E572" i="11"/>
  <c r="E571" i="11"/>
  <c r="E570" i="11"/>
  <c r="E569" i="11"/>
  <c r="E568" i="11"/>
  <c r="E567" i="11"/>
  <c r="E566" i="11"/>
  <c r="E565" i="11"/>
  <c r="E564" i="11"/>
  <c r="E563" i="11"/>
  <c r="E562" i="11"/>
  <c r="E561" i="11"/>
  <c r="E560" i="11"/>
  <c r="E559" i="11"/>
  <c r="E558" i="11"/>
  <c r="E557" i="11"/>
  <c r="E556" i="11"/>
  <c r="E555" i="11"/>
  <c r="E554" i="11"/>
  <c r="E553" i="11"/>
  <c r="E552" i="11"/>
  <c r="E551" i="11"/>
  <c r="E550" i="11"/>
  <c r="E549" i="11"/>
  <c r="E548" i="11"/>
  <c r="E547" i="11"/>
  <c r="E546" i="11"/>
  <c r="E545" i="11"/>
  <c r="E544" i="11"/>
  <c r="E543" i="11"/>
  <c r="E542" i="11"/>
  <c r="E541" i="11"/>
  <c r="E540" i="11"/>
  <c r="E539" i="11"/>
  <c r="E538" i="11"/>
  <c r="E537" i="11"/>
  <c r="E536" i="11"/>
  <c r="E535" i="11"/>
  <c r="E534" i="11"/>
  <c r="E533" i="11"/>
  <c r="E532" i="11"/>
  <c r="E531" i="11"/>
  <c r="E530" i="11"/>
  <c r="E529" i="11"/>
  <c r="E528" i="11"/>
  <c r="E527" i="11"/>
  <c r="E526" i="11"/>
  <c r="E525" i="11"/>
  <c r="E524" i="11"/>
  <c r="E523" i="11"/>
  <c r="E522" i="11"/>
  <c r="E521" i="11"/>
  <c r="E520" i="11"/>
  <c r="E519" i="11"/>
  <c r="E518" i="11"/>
  <c r="E517" i="11"/>
  <c r="E516" i="11"/>
  <c r="E515" i="11"/>
  <c r="E514" i="11"/>
  <c r="E513" i="11"/>
  <c r="E512" i="11"/>
  <c r="E511" i="11"/>
  <c r="E510" i="11"/>
  <c r="E509" i="11"/>
  <c r="E508" i="11"/>
  <c r="E507" i="11"/>
  <c r="E506" i="11"/>
  <c r="E505" i="11"/>
  <c r="E504" i="11"/>
  <c r="E503" i="11"/>
  <c r="E502" i="11"/>
  <c r="E501" i="11"/>
  <c r="E500" i="11"/>
  <c r="E499" i="11"/>
  <c r="E498" i="11"/>
  <c r="E497" i="11"/>
  <c r="E496" i="11"/>
  <c r="E495" i="11"/>
  <c r="E494" i="11"/>
  <c r="E493" i="11"/>
  <c r="E492" i="11"/>
  <c r="E491" i="11"/>
  <c r="E490" i="11"/>
  <c r="E489" i="11"/>
  <c r="E488" i="11"/>
  <c r="E487" i="11"/>
  <c r="E486" i="11"/>
  <c r="E485" i="11"/>
  <c r="E484" i="11"/>
  <c r="E483" i="11"/>
  <c r="E482" i="11"/>
  <c r="E481" i="11"/>
  <c r="E480" i="11"/>
  <c r="E479" i="11"/>
  <c r="E478" i="11"/>
  <c r="E477" i="11"/>
  <c r="E476" i="11"/>
  <c r="E475" i="11"/>
  <c r="E474" i="11"/>
  <c r="E473" i="11"/>
  <c r="E472" i="11"/>
  <c r="E471" i="11"/>
  <c r="E470" i="11"/>
  <c r="E469" i="11"/>
  <c r="E468" i="11"/>
  <c r="E467" i="11"/>
  <c r="E466" i="11"/>
  <c r="E465" i="11"/>
  <c r="E464" i="11"/>
  <c r="E463" i="11"/>
  <c r="E462" i="11"/>
  <c r="E461" i="11"/>
  <c r="E460" i="11"/>
  <c r="E459" i="11"/>
  <c r="E458" i="11"/>
  <c r="E457" i="11"/>
  <c r="E456" i="11"/>
  <c r="E455" i="11"/>
  <c r="E454" i="11"/>
  <c r="E453" i="11"/>
  <c r="E452" i="11"/>
  <c r="E451" i="11"/>
  <c r="E450" i="11"/>
  <c r="E449" i="11"/>
  <c r="E448" i="11"/>
  <c r="E447" i="11"/>
  <c r="E446" i="11"/>
  <c r="E445" i="11"/>
  <c r="E444" i="11"/>
  <c r="E443" i="11"/>
  <c r="E442" i="11"/>
  <c r="E441" i="11"/>
  <c r="E440" i="11"/>
  <c r="E439" i="11"/>
  <c r="E438" i="11"/>
  <c r="E437" i="11"/>
  <c r="E436" i="11"/>
  <c r="E435" i="11"/>
  <c r="E434" i="11"/>
  <c r="E433" i="11"/>
  <c r="E432" i="11"/>
  <c r="E431" i="11"/>
  <c r="E430" i="11"/>
  <c r="E429" i="11"/>
  <c r="E428" i="11"/>
  <c r="E427" i="11"/>
  <c r="E426" i="11"/>
  <c r="E425" i="11"/>
  <c r="E424" i="11"/>
  <c r="E423" i="11"/>
  <c r="E422" i="11"/>
  <c r="E421" i="11"/>
  <c r="E420" i="11"/>
  <c r="E419" i="11"/>
  <c r="E418" i="11"/>
  <c r="E417" i="11"/>
  <c r="E416" i="11"/>
  <c r="E415" i="11"/>
  <c r="E414" i="11"/>
  <c r="E413" i="11"/>
  <c r="E412" i="11"/>
  <c r="E411" i="11"/>
  <c r="E410" i="11"/>
  <c r="E409" i="11"/>
  <c r="E408" i="11"/>
  <c r="E407" i="11"/>
  <c r="E406" i="11"/>
  <c r="E405" i="11"/>
  <c r="E404" i="11"/>
  <c r="E403" i="11"/>
  <c r="E402" i="11"/>
  <c r="E401" i="11"/>
  <c r="E400" i="11"/>
  <c r="E399" i="11"/>
  <c r="E398" i="11"/>
  <c r="E397" i="11"/>
  <c r="E396" i="11"/>
  <c r="E395" i="11"/>
  <c r="E394" i="11"/>
  <c r="E393" i="11"/>
  <c r="E392" i="11"/>
  <c r="E391" i="11"/>
  <c r="E390" i="11"/>
  <c r="E389" i="11"/>
  <c r="E388" i="11"/>
  <c r="E387" i="11"/>
  <c r="E386" i="11"/>
  <c r="E385" i="11"/>
  <c r="E384" i="11"/>
  <c r="E383" i="11"/>
  <c r="E382" i="11"/>
  <c r="E381" i="11"/>
  <c r="E380" i="11"/>
  <c r="E379" i="11"/>
  <c r="E378" i="11"/>
  <c r="E377" i="11"/>
  <c r="E376" i="11"/>
  <c r="E375" i="11"/>
  <c r="E374" i="11"/>
  <c r="E373" i="11"/>
  <c r="E372" i="11"/>
  <c r="E371" i="11"/>
  <c r="E370" i="11"/>
  <c r="E369" i="11"/>
  <c r="E368" i="11"/>
  <c r="E367" i="11"/>
  <c r="E366" i="11"/>
  <c r="E365" i="11"/>
  <c r="E364" i="11"/>
  <c r="E363" i="11"/>
  <c r="E362" i="11"/>
  <c r="E361" i="11"/>
  <c r="E360" i="11"/>
  <c r="E359" i="11"/>
  <c r="E358" i="11"/>
  <c r="E357" i="11"/>
  <c r="E356" i="11"/>
  <c r="E355" i="11"/>
  <c r="E354" i="11"/>
  <c r="E353" i="11"/>
  <c r="E352" i="11"/>
  <c r="E351" i="11"/>
  <c r="E350" i="11"/>
  <c r="E349" i="11"/>
  <c r="E348" i="11"/>
  <c r="E347" i="11"/>
  <c r="E346" i="11"/>
  <c r="E345" i="11"/>
  <c r="E344" i="11"/>
  <c r="E343" i="11"/>
  <c r="E342" i="11"/>
  <c r="E341" i="11"/>
  <c r="E340" i="11"/>
  <c r="E339" i="11"/>
  <c r="E338" i="11"/>
  <c r="E337" i="11"/>
  <c r="E336" i="11"/>
  <c r="E335" i="11"/>
  <c r="E334" i="11"/>
  <c r="E333" i="11"/>
  <c r="E332" i="11"/>
  <c r="E331" i="11"/>
  <c r="E330" i="11"/>
  <c r="E329" i="11"/>
  <c r="E328" i="11"/>
  <c r="E327" i="11"/>
  <c r="E326" i="11"/>
  <c r="E325" i="11"/>
  <c r="E324" i="11"/>
  <c r="E323" i="11"/>
  <c r="E322" i="11"/>
  <c r="E321" i="11"/>
  <c r="E320" i="11"/>
  <c r="E319" i="11"/>
  <c r="E318" i="11"/>
  <c r="E317" i="11"/>
  <c r="E316" i="11"/>
  <c r="E315" i="11"/>
  <c r="E314" i="11"/>
  <c r="E313" i="11"/>
  <c r="E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3" i="11"/>
  <c r="E12" i="11"/>
  <c r="E11" i="11"/>
  <c r="E10" i="11"/>
  <c r="E9" i="11"/>
  <c r="E8" i="11"/>
  <c r="E7" i="11"/>
  <c r="V17" i="10" l="1"/>
  <c r="O17" i="10"/>
  <c r="V15" i="10"/>
  <c r="V16" i="10" s="1"/>
  <c r="O15" i="10"/>
  <c r="O16" i="10" s="1"/>
  <c r="O16" i="9"/>
  <c r="O24" i="9"/>
  <c r="O26" i="9" s="1"/>
  <c r="V16" i="9"/>
  <c r="AA25" i="5"/>
  <c r="AA34" i="5"/>
  <c r="AB34" i="5" s="1"/>
  <c r="AA31" i="3"/>
  <c r="Y25" i="5"/>
  <c r="E19" i="4"/>
  <c r="L74" i="10"/>
  <c r="Z74" i="10" s="1"/>
  <c r="O23" i="10"/>
  <c r="O25" i="10" s="1"/>
  <c r="O18" i="10" l="1"/>
  <c r="L54" i="9" l="1"/>
  <c r="V17" i="9"/>
  <c r="O17" i="9"/>
  <c r="Z54" i="9" l="1"/>
  <c r="I79" i="10" s="1"/>
  <c r="C21" i="3"/>
  <c r="M23" i="3" s="1"/>
  <c r="C36" i="3"/>
  <c r="H38" i="3" s="1"/>
  <c r="C51" i="3"/>
  <c r="J54" i="3" s="1"/>
  <c r="C66" i="3"/>
  <c r="K70" i="3" s="1"/>
  <c r="C81" i="3"/>
  <c r="D83" i="3" s="1"/>
  <c r="AA22" i="3"/>
  <c r="O75" i="3" l="1"/>
  <c r="F74" i="3"/>
  <c r="F72" i="3"/>
  <c r="I69" i="3"/>
  <c r="J72" i="3"/>
  <c r="N89" i="3"/>
  <c r="M59" i="3"/>
  <c r="F90" i="3"/>
  <c r="E86" i="3"/>
  <c r="L59" i="3"/>
  <c r="D74" i="3"/>
  <c r="O77" i="3"/>
  <c r="D47" i="3"/>
  <c r="M77" i="3"/>
  <c r="C47" i="3"/>
  <c r="D76" i="3"/>
  <c r="G42" i="3"/>
  <c r="F42" i="3"/>
  <c r="G90" i="3"/>
  <c r="M86" i="3"/>
  <c r="C83" i="3"/>
  <c r="L91" i="3" s="1"/>
  <c r="F76" i="3"/>
  <c r="J74" i="3"/>
  <c r="L72" i="3"/>
  <c r="J70" i="3"/>
  <c r="O60" i="3"/>
  <c r="E47" i="3"/>
  <c r="H42" i="3"/>
  <c r="C86" i="3"/>
  <c r="K77" i="3"/>
  <c r="N75" i="3"/>
  <c r="E72" i="3"/>
  <c r="H69" i="3"/>
  <c r="J58" i="3"/>
  <c r="G46" i="3"/>
  <c r="J41" i="3"/>
  <c r="D89" i="3"/>
  <c r="J85" i="3"/>
  <c r="I77" i="3"/>
  <c r="M75" i="3"/>
  <c r="O73" i="3"/>
  <c r="D72" i="3"/>
  <c r="G69" i="3"/>
  <c r="I58" i="3"/>
  <c r="K45" i="3"/>
  <c r="N40" i="3"/>
  <c r="K92" i="3"/>
  <c r="C89" i="3"/>
  <c r="I85" i="3"/>
  <c r="G77" i="3"/>
  <c r="I75" i="3"/>
  <c r="M73" i="3"/>
  <c r="O71" i="3"/>
  <c r="N68" i="3"/>
  <c r="P56" i="3"/>
  <c r="J45" i="3"/>
  <c r="M40" i="3"/>
  <c r="E92" i="3"/>
  <c r="K88" i="3"/>
  <c r="C77" i="3"/>
  <c r="G75" i="3"/>
  <c r="I73" i="3"/>
  <c r="M71" i="3"/>
  <c r="F68" i="3"/>
  <c r="O56" i="3"/>
  <c r="I45" i="3"/>
  <c r="L40" i="3"/>
  <c r="C92" i="3"/>
  <c r="I88" i="3"/>
  <c r="O84" i="3"/>
  <c r="E75" i="3"/>
  <c r="H73" i="3"/>
  <c r="I71" i="3"/>
  <c r="E68" i="3"/>
  <c r="G55" i="3"/>
  <c r="M44" i="3"/>
  <c r="P39" i="3"/>
  <c r="J91" i="3"/>
  <c r="P87" i="3"/>
  <c r="G84" i="3"/>
  <c r="P76" i="3"/>
  <c r="C75" i="3"/>
  <c r="G73" i="3"/>
  <c r="G71" i="3"/>
  <c r="D68" i="3"/>
  <c r="F55" i="3"/>
  <c r="E39" i="3"/>
  <c r="I91" i="3"/>
  <c r="O87" i="3"/>
  <c r="F84" i="3"/>
  <c r="L76" i="3"/>
  <c r="P74" i="3"/>
  <c r="C73" i="3"/>
  <c r="C71" i="3"/>
  <c r="D62" i="3"/>
  <c r="M53" i="3"/>
  <c r="P43" i="3"/>
  <c r="D39" i="3"/>
  <c r="H87" i="3"/>
  <c r="N83" i="3"/>
  <c r="J76" i="3"/>
  <c r="L74" i="3"/>
  <c r="P72" i="3"/>
  <c r="L70" i="3"/>
  <c r="C62" i="3"/>
  <c r="L53" i="3"/>
  <c r="O43" i="3"/>
  <c r="C39" i="3"/>
  <c r="O90" i="3"/>
  <c r="F87" i="3"/>
  <c r="H76" i="3"/>
  <c r="K74" i="3"/>
  <c r="N72" i="3"/>
  <c r="P60" i="3"/>
  <c r="P47" i="3"/>
  <c r="D43" i="3"/>
  <c r="G38" i="3"/>
  <c r="O30" i="3"/>
  <c r="I24" i="3"/>
  <c r="O93" i="3"/>
  <c r="I93" i="3"/>
  <c r="D93" i="3"/>
  <c r="P93" i="3"/>
  <c r="J93" i="3"/>
  <c r="C93" i="3"/>
  <c r="N93" i="3"/>
  <c r="K93" i="3"/>
  <c r="G93" i="3"/>
  <c r="M93" i="3"/>
  <c r="H93" i="3"/>
  <c r="E93" i="3"/>
  <c r="F93" i="3"/>
  <c r="L93" i="3"/>
  <c r="E83" i="3"/>
  <c r="K83" i="3"/>
  <c r="H84" i="3"/>
  <c r="N84" i="3"/>
  <c r="E85" i="3"/>
  <c r="K85" i="3"/>
  <c r="H86" i="3"/>
  <c r="N86" i="3"/>
  <c r="E87" i="3"/>
  <c r="K87" i="3"/>
  <c r="H88" i="3"/>
  <c r="N88" i="3"/>
  <c r="E89" i="3"/>
  <c r="K89" i="3"/>
  <c r="H90" i="3"/>
  <c r="N90" i="3"/>
  <c r="E91" i="3"/>
  <c r="K91" i="3"/>
  <c r="H92" i="3"/>
  <c r="G83" i="3"/>
  <c r="M83" i="3"/>
  <c r="D84" i="3"/>
  <c r="J84" i="3"/>
  <c r="P84" i="3"/>
  <c r="G85" i="3"/>
  <c r="M85" i="3"/>
  <c r="D86" i="3"/>
  <c r="J86" i="3"/>
  <c r="P86" i="3"/>
  <c r="G87" i="3"/>
  <c r="M87" i="3"/>
  <c r="D88" i="3"/>
  <c r="J88" i="3"/>
  <c r="P88" i="3"/>
  <c r="G89" i="3"/>
  <c r="M89" i="3"/>
  <c r="D90" i="3"/>
  <c r="J90" i="3"/>
  <c r="P90" i="3"/>
  <c r="G91" i="3"/>
  <c r="M91" i="3"/>
  <c r="D92" i="3"/>
  <c r="J92" i="3"/>
  <c r="P91" i="3"/>
  <c r="M90" i="3"/>
  <c r="J89" i="3"/>
  <c r="G88" i="3"/>
  <c r="D87" i="3"/>
  <c r="K86" i="3"/>
  <c r="P85" i="3"/>
  <c r="H85" i="3"/>
  <c r="M84" i="3"/>
  <c r="E84" i="3"/>
  <c r="J83" i="3"/>
  <c r="K59" i="3"/>
  <c r="I32" i="3"/>
  <c r="F29" i="3"/>
  <c r="C26" i="3"/>
  <c r="P92" i="3"/>
  <c r="H91" i="3"/>
  <c r="E90" i="3"/>
  <c r="N87" i="3"/>
  <c r="N60" i="3"/>
  <c r="H58" i="3"/>
  <c r="N56" i="3"/>
  <c r="E55" i="3"/>
  <c r="K53" i="3"/>
  <c r="H32" i="3"/>
  <c r="N30" i="3"/>
  <c r="E29" i="3"/>
  <c r="K27" i="3"/>
  <c r="H24" i="3"/>
  <c r="O78" i="3"/>
  <c r="D78" i="3"/>
  <c r="N78" i="3"/>
  <c r="P78" i="3"/>
  <c r="C78" i="3"/>
  <c r="G68" i="3"/>
  <c r="M68" i="3"/>
  <c r="D69" i="3"/>
  <c r="J69" i="3"/>
  <c r="P69" i="3"/>
  <c r="G70" i="3"/>
  <c r="M70" i="3"/>
  <c r="D71" i="3"/>
  <c r="J71" i="3"/>
  <c r="C68" i="3"/>
  <c r="I68" i="3"/>
  <c r="O68" i="3"/>
  <c r="F69" i="3"/>
  <c r="L69" i="3"/>
  <c r="C70" i="3"/>
  <c r="I70" i="3"/>
  <c r="O70" i="3"/>
  <c r="F71" i="3"/>
  <c r="L71" i="3"/>
  <c r="H68" i="3"/>
  <c r="K69" i="3"/>
  <c r="E70" i="3"/>
  <c r="N70" i="3"/>
  <c r="H71" i="3"/>
  <c r="P71" i="3"/>
  <c r="G72" i="3"/>
  <c r="M72" i="3"/>
  <c r="D73" i="3"/>
  <c r="J73" i="3"/>
  <c r="P73" i="3"/>
  <c r="G74" i="3"/>
  <c r="M74" i="3"/>
  <c r="D75" i="3"/>
  <c r="J75" i="3"/>
  <c r="P75" i="3"/>
  <c r="G76" i="3"/>
  <c r="M76" i="3"/>
  <c r="D77" i="3"/>
  <c r="J77" i="3"/>
  <c r="P77" i="3"/>
  <c r="J68" i="3"/>
  <c r="C69" i="3"/>
  <c r="M69" i="3"/>
  <c r="F70" i="3"/>
  <c r="K68" i="3"/>
  <c r="E69" i="3"/>
  <c r="N69" i="3"/>
  <c r="H70" i="3"/>
  <c r="K71" i="3"/>
  <c r="C72" i="3"/>
  <c r="I72" i="3"/>
  <c r="O72" i="3"/>
  <c r="F73" i="3"/>
  <c r="L73" i="3"/>
  <c r="C74" i="3"/>
  <c r="I74" i="3"/>
  <c r="O74" i="3"/>
  <c r="F75" i="3"/>
  <c r="L75" i="3"/>
  <c r="C76" i="3"/>
  <c r="I76" i="3"/>
  <c r="O76" i="3"/>
  <c r="F77" i="3"/>
  <c r="L77" i="3"/>
  <c r="O92" i="3"/>
  <c r="I92" i="3"/>
  <c r="O91" i="3"/>
  <c r="F91" i="3"/>
  <c r="C90" i="3"/>
  <c r="I89" i="3"/>
  <c r="O88" i="3"/>
  <c r="F88" i="3"/>
  <c r="C87" i="3"/>
  <c r="I86" i="3"/>
  <c r="O85" i="3"/>
  <c r="F85" i="3"/>
  <c r="C84" i="3"/>
  <c r="I83" i="3"/>
  <c r="H77" i="3"/>
  <c r="N76" i="3"/>
  <c r="E76" i="3"/>
  <c r="K75" i="3"/>
  <c r="H74" i="3"/>
  <c r="N73" i="3"/>
  <c r="E73" i="3"/>
  <c r="K72" i="3"/>
  <c r="E71" i="3"/>
  <c r="D70" i="3"/>
  <c r="P68" i="3"/>
  <c r="N62" i="3"/>
  <c r="K61" i="3"/>
  <c r="H60" i="3"/>
  <c r="E59" i="3"/>
  <c r="M57" i="3"/>
  <c r="D56" i="3"/>
  <c r="H46" i="3"/>
  <c r="N44" i="3"/>
  <c r="E43" i="3"/>
  <c r="K41" i="3"/>
  <c r="M31" i="3"/>
  <c r="D30" i="3"/>
  <c r="J28" i="3"/>
  <c r="P26" i="3"/>
  <c r="G25" i="3"/>
  <c r="N33" i="3"/>
  <c r="K33" i="3"/>
  <c r="F33" i="3"/>
  <c r="L33" i="3"/>
  <c r="G33" i="3"/>
  <c r="M33" i="3"/>
  <c r="P33" i="3"/>
  <c r="I33" i="3"/>
  <c r="D33" i="3"/>
  <c r="O33" i="3"/>
  <c r="J33" i="3"/>
  <c r="C33" i="3"/>
  <c r="H33" i="3"/>
  <c r="E33" i="3"/>
  <c r="H23" i="3"/>
  <c r="N23" i="3"/>
  <c r="E24" i="3"/>
  <c r="K24" i="3"/>
  <c r="H25" i="3"/>
  <c r="N25" i="3"/>
  <c r="E26" i="3"/>
  <c r="K26" i="3"/>
  <c r="H27" i="3"/>
  <c r="N27" i="3"/>
  <c r="E28" i="3"/>
  <c r="K28" i="3"/>
  <c r="H29" i="3"/>
  <c r="N29" i="3"/>
  <c r="E30" i="3"/>
  <c r="K30" i="3"/>
  <c r="H31" i="3"/>
  <c r="N31" i="3"/>
  <c r="E32" i="3"/>
  <c r="K32" i="3"/>
  <c r="C23" i="3"/>
  <c r="I23" i="3"/>
  <c r="O23" i="3"/>
  <c r="F24" i="3"/>
  <c r="L24" i="3"/>
  <c r="C25" i="3"/>
  <c r="I25" i="3"/>
  <c r="O25" i="3"/>
  <c r="F26" i="3"/>
  <c r="L26" i="3"/>
  <c r="C27" i="3"/>
  <c r="I27" i="3"/>
  <c r="O27" i="3"/>
  <c r="F28" i="3"/>
  <c r="L28" i="3"/>
  <c r="C29" i="3"/>
  <c r="I29" i="3"/>
  <c r="O29" i="3"/>
  <c r="F30" i="3"/>
  <c r="L30" i="3"/>
  <c r="C31" i="3"/>
  <c r="I31" i="3"/>
  <c r="O31" i="3"/>
  <c r="F32" i="3"/>
  <c r="L32" i="3"/>
  <c r="D23" i="3"/>
  <c r="J23" i="3"/>
  <c r="P23" i="3"/>
  <c r="G24" i="3"/>
  <c r="M24" i="3"/>
  <c r="D25" i="3"/>
  <c r="J25" i="3"/>
  <c r="P25" i="3"/>
  <c r="G26" i="3"/>
  <c r="M26" i="3"/>
  <c r="D27" i="3"/>
  <c r="J27" i="3"/>
  <c r="P27" i="3"/>
  <c r="G28" i="3"/>
  <c r="M28" i="3"/>
  <c r="D29" i="3"/>
  <c r="J29" i="3"/>
  <c r="P29" i="3"/>
  <c r="G30" i="3"/>
  <c r="M30" i="3"/>
  <c r="D31" i="3"/>
  <c r="J31" i="3"/>
  <c r="P31" i="3"/>
  <c r="G32" i="3"/>
  <c r="M32" i="3"/>
  <c r="E23" i="3"/>
  <c r="N24" i="3"/>
  <c r="K25" i="3"/>
  <c r="H26" i="3"/>
  <c r="E27" i="3"/>
  <c r="N28" i="3"/>
  <c r="K29" i="3"/>
  <c r="H30" i="3"/>
  <c r="E31" i="3"/>
  <c r="N32" i="3"/>
  <c r="F23" i="3"/>
  <c r="C24" i="3"/>
  <c r="O24" i="3"/>
  <c r="L25" i="3"/>
  <c r="I26" i="3"/>
  <c r="F27" i="3"/>
  <c r="C28" i="3"/>
  <c r="O28" i="3"/>
  <c r="L29" i="3"/>
  <c r="I30" i="3"/>
  <c r="F31" i="3"/>
  <c r="C32" i="3"/>
  <c r="O32" i="3"/>
  <c r="G23" i="3"/>
  <c r="D24" i="3"/>
  <c r="P24" i="3"/>
  <c r="M25" i="3"/>
  <c r="J26" i="3"/>
  <c r="G27" i="3"/>
  <c r="D28" i="3"/>
  <c r="P28" i="3"/>
  <c r="M29" i="3"/>
  <c r="J30" i="3"/>
  <c r="G31" i="3"/>
  <c r="D32" i="3"/>
  <c r="P32" i="3"/>
  <c r="J32" i="3"/>
  <c r="P30" i="3"/>
  <c r="G29" i="3"/>
  <c r="M27" i="3"/>
  <c r="D26" i="3"/>
  <c r="J24" i="3"/>
  <c r="L27" i="3"/>
  <c r="G78" i="3"/>
  <c r="M78" i="3"/>
  <c r="N63" i="3"/>
  <c r="K63" i="3"/>
  <c r="H78" i="3"/>
  <c r="E78" i="3"/>
  <c r="F63" i="3"/>
  <c r="L63" i="3"/>
  <c r="I78" i="3"/>
  <c r="G63" i="3"/>
  <c r="M63" i="3"/>
  <c r="K78" i="3"/>
  <c r="O63" i="3"/>
  <c r="I63" i="3"/>
  <c r="D63" i="3"/>
  <c r="F78" i="3"/>
  <c r="L78" i="3"/>
  <c r="P63" i="3"/>
  <c r="J63" i="3"/>
  <c r="C63" i="3"/>
  <c r="J78" i="3"/>
  <c r="H63" i="3"/>
  <c r="E63" i="3"/>
  <c r="H53" i="3"/>
  <c r="N53" i="3"/>
  <c r="E54" i="3"/>
  <c r="K54" i="3"/>
  <c r="H55" i="3"/>
  <c r="N55" i="3"/>
  <c r="E56" i="3"/>
  <c r="K56" i="3"/>
  <c r="H57" i="3"/>
  <c r="N57" i="3"/>
  <c r="E58" i="3"/>
  <c r="K58" i="3"/>
  <c r="H59" i="3"/>
  <c r="N59" i="3"/>
  <c r="E60" i="3"/>
  <c r="K60" i="3"/>
  <c r="H61" i="3"/>
  <c r="N61" i="3"/>
  <c r="E62" i="3"/>
  <c r="K62" i="3"/>
  <c r="C53" i="3"/>
  <c r="I53" i="3"/>
  <c r="O53" i="3"/>
  <c r="F54" i="3"/>
  <c r="L54" i="3"/>
  <c r="C55" i="3"/>
  <c r="I55" i="3"/>
  <c r="O55" i="3"/>
  <c r="F56" i="3"/>
  <c r="L56" i="3"/>
  <c r="C57" i="3"/>
  <c r="I57" i="3"/>
  <c r="O57" i="3"/>
  <c r="F58" i="3"/>
  <c r="D53" i="3"/>
  <c r="J53" i="3"/>
  <c r="P53" i="3"/>
  <c r="G54" i="3"/>
  <c r="M54" i="3"/>
  <c r="D55" i="3"/>
  <c r="J55" i="3"/>
  <c r="P55" i="3"/>
  <c r="G56" i="3"/>
  <c r="M56" i="3"/>
  <c r="D57" i="3"/>
  <c r="J57" i="3"/>
  <c r="P57" i="3"/>
  <c r="G58" i="3"/>
  <c r="M58" i="3"/>
  <c r="D59" i="3"/>
  <c r="J59" i="3"/>
  <c r="P59" i="3"/>
  <c r="G60" i="3"/>
  <c r="M60" i="3"/>
  <c r="D61" i="3"/>
  <c r="J61" i="3"/>
  <c r="P61" i="3"/>
  <c r="G62" i="3"/>
  <c r="M62" i="3"/>
  <c r="E53" i="3"/>
  <c r="N54" i="3"/>
  <c r="K55" i="3"/>
  <c r="H56" i="3"/>
  <c r="E57" i="3"/>
  <c r="L58" i="3"/>
  <c r="F59" i="3"/>
  <c r="O59" i="3"/>
  <c r="I60" i="3"/>
  <c r="C61" i="3"/>
  <c r="L61" i="3"/>
  <c r="F62" i="3"/>
  <c r="O62" i="3"/>
  <c r="F53" i="3"/>
  <c r="C54" i="3"/>
  <c r="O54" i="3"/>
  <c r="L55" i="3"/>
  <c r="I56" i="3"/>
  <c r="F57" i="3"/>
  <c r="C58" i="3"/>
  <c r="N58" i="3"/>
  <c r="G59" i="3"/>
  <c r="J60" i="3"/>
  <c r="E61" i="3"/>
  <c r="M61" i="3"/>
  <c r="H62" i="3"/>
  <c r="P62" i="3"/>
  <c r="G53" i="3"/>
  <c r="D54" i="3"/>
  <c r="P54" i="3"/>
  <c r="M55" i="3"/>
  <c r="J56" i="3"/>
  <c r="G57" i="3"/>
  <c r="D58" i="3"/>
  <c r="O58" i="3"/>
  <c r="I59" i="3"/>
  <c r="C60" i="3"/>
  <c r="L60" i="3"/>
  <c r="F61" i="3"/>
  <c r="O61" i="3"/>
  <c r="I62" i="3"/>
  <c r="N92" i="3"/>
  <c r="G92" i="3"/>
  <c r="N91" i="3"/>
  <c r="D91" i="3"/>
  <c r="K90" i="3"/>
  <c r="P89" i="3"/>
  <c r="H89" i="3"/>
  <c r="M88" i="3"/>
  <c r="E88" i="3"/>
  <c r="J87" i="3"/>
  <c r="G86" i="3"/>
  <c r="N85" i="3"/>
  <c r="D85" i="3"/>
  <c r="K84" i="3"/>
  <c r="P83" i="3"/>
  <c r="H83" i="3"/>
  <c r="L62" i="3"/>
  <c r="I61" i="3"/>
  <c r="F60" i="3"/>
  <c r="C59" i="3"/>
  <c r="L57" i="3"/>
  <c r="C56" i="3"/>
  <c r="I54" i="3"/>
  <c r="L31" i="3"/>
  <c r="C30" i="3"/>
  <c r="I28" i="3"/>
  <c r="O26" i="3"/>
  <c r="F25" i="3"/>
  <c r="L23" i="3"/>
  <c r="H48" i="3"/>
  <c r="E48" i="3"/>
  <c r="O48" i="3"/>
  <c r="I48" i="3"/>
  <c r="D48" i="3"/>
  <c r="P48" i="3"/>
  <c r="J48" i="3"/>
  <c r="C48" i="3"/>
  <c r="F48" i="3"/>
  <c r="L48" i="3"/>
  <c r="G48" i="3"/>
  <c r="M48" i="3"/>
  <c r="N48" i="3"/>
  <c r="K48" i="3"/>
  <c r="C38" i="3"/>
  <c r="I38" i="3"/>
  <c r="O38" i="3"/>
  <c r="F39" i="3"/>
  <c r="L39" i="3"/>
  <c r="C40" i="3"/>
  <c r="I40" i="3"/>
  <c r="O40" i="3"/>
  <c r="F41" i="3"/>
  <c r="L41" i="3"/>
  <c r="C42" i="3"/>
  <c r="I42" i="3"/>
  <c r="O42" i="3"/>
  <c r="F43" i="3"/>
  <c r="L43" i="3"/>
  <c r="C44" i="3"/>
  <c r="I44" i="3"/>
  <c r="O44" i="3"/>
  <c r="F45" i="3"/>
  <c r="L45" i="3"/>
  <c r="C46" i="3"/>
  <c r="I46" i="3"/>
  <c r="O46" i="3"/>
  <c r="F47" i="3"/>
  <c r="L47" i="3"/>
  <c r="D38" i="3"/>
  <c r="J38" i="3"/>
  <c r="P38" i="3"/>
  <c r="G39" i="3"/>
  <c r="M39" i="3"/>
  <c r="D40" i="3"/>
  <c r="J40" i="3"/>
  <c r="P40" i="3"/>
  <c r="G41" i="3"/>
  <c r="M41" i="3"/>
  <c r="D42" i="3"/>
  <c r="J42" i="3"/>
  <c r="P42" i="3"/>
  <c r="G43" i="3"/>
  <c r="M43" i="3"/>
  <c r="D44" i="3"/>
  <c r="J44" i="3"/>
  <c r="P44" i="3"/>
  <c r="G45" i="3"/>
  <c r="M45" i="3"/>
  <c r="D46" i="3"/>
  <c r="J46" i="3"/>
  <c r="P46" i="3"/>
  <c r="G47" i="3"/>
  <c r="M47" i="3"/>
  <c r="E38" i="3"/>
  <c r="K38" i="3"/>
  <c r="H39" i="3"/>
  <c r="N39" i="3"/>
  <c r="E40" i="3"/>
  <c r="K40" i="3"/>
  <c r="H41" i="3"/>
  <c r="N41" i="3"/>
  <c r="E42" i="3"/>
  <c r="K42" i="3"/>
  <c r="H43" i="3"/>
  <c r="N43" i="3"/>
  <c r="E44" i="3"/>
  <c r="K44" i="3"/>
  <c r="H45" i="3"/>
  <c r="N45" i="3"/>
  <c r="E46" i="3"/>
  <c r="K46" i="3"/>
  <c r="H47" i="3"/>
  <c r="N47" i="3"/>
  <c r="L38" i="3"/>
  <c r="I39" i="3"/>
  <c r="F40" i="3"/>
  <c r="C41" i="3"/>
  <c r="O41" i="3"/>
  <c r="L42" i="3"/>
  <c r="I43" i="3"/>
  <c r="F44" i="3"/>
  <c r="C45" i="3"/>
  <c r="O45" i="3"/>
  <c r="L46" i="3"/>
  <c r="I47" i="3"/>
  <c r="M38" i="3"/>
  <c r="J39" i="3"/>
  <c r="G40" i="3"/>
  <c r="D41" i="3"/>
  <c r="P41" i="3"/>
  <c r="M42" i="3"/>
  <c r="J43" i="3"/>
  <c r="G44" i="3"/>
  <c r="D45" i="3"/>
  <c r="P45" i="3"/>
  <c r="M46" i="3"/>
  <c r="J47" i="3"/>
  <c r="N38" i="3"/>
  <c r="K39" i="3"/>
  <c r="H40" i="3"/>
  <c r="E41" i="3"/>
  <c r="N42" i="3"/>
  <c r="K43" i="3"/>
  <c r="H44" i="3"/>
  <c r="E45" i="3"/>
  <c r="N46" i="3"/>
  <c r="K47" i="3"/>
  <c r="M92" i="3"/>
  <c r="F92" i="3"/>
  <c r="C91" i="3"/>
  <c r="I90" i="3"/>
  <c r="O89" i="3"/>
  <c r="F89" i="3"/>
  <c r="C88" i="3"/>
  <c r="I87" i="3"/>
  <c r="O86" i="3"/>
  <c r="F86" i="3"/>
  <c r="C85" i="3"/>
  <c r="I84" i="3"/>
  <c r="O83" i="3"/>
  <c r="F83" i="3"/>
  <c r="N77" i="3"/>
  <c r="E77" i="3"/>
  <c r="K76" i="3"/>
  <c r="H75" i="3"/>
  <c r="N74" i="3"/>
  <c r="E74" i="3"/>
  <c r="K73" i="3"/>
  <c r="H72" i="3"/>
  <c r="N71" i="3"/>
  <c r="P70" i="3"/>
  <c r="O69" i="3"/>
  <c r="L68" i="3"/>
  <c r="J62" i="3"/>
  <c r="G61" i="3"/>
  <c r="D60" i="3"/>
  <c r="P58" i="3"/>
  <c r="K57" i="3"/>
  <c r="H54" i="3"/>
  <c r="O47" i="3"/>
  <c r="F46" i="3"/>
  <c r="L44" i="3"/>
  <c r="C43" i="3"/>
  <c r="I41" i="3"/>
  <c r="O39" i="3"/>
  <c r="F38" i="3"/>
  <c r="K31" i="3"/>
  <c r="H28" i="3"/>
  <c r="N26" i="3"/>
  <c r="E25" i="3"/>
  <c r="K23" i="3"/>
  <c r="D94" i="3" l="1"/>
  <c r="Q68" i="3"/>
  <c r="Q59" i="3"/>
  <c r="I64" i="3"/>
  <c r="J34" i="3"/>
  <c r="C94" i="3"/>
  <c r="M79" i="3"/>
  <c r="N34" i="3"/>
  <c r="Q29" i="3"/>
  <c r="O34" i="3"/>
  <c r="P79" i="3"/>
  <c r="Q41" i="3"/>
  <c r="K64" i="3"/>
  <c r="L84" i="3"/>
  <c r="Q84" i="3" s="1"/>
  <c r="L90" i="3"/>
  <c r="Q90" i="3" s="1"/>
  <c r="Q75" i="3"/>
  <c r="J94" i="3"/>
  <c r="L88" i="3"/>
  <c r="Q88" i="3" s="1"/>
  <c r="D64" i="3"/>
  <c r="J49" i="3"/>
  <c r="L83" i="3"/>
  <c r="Q83" i="3" s="1"/>
  <c r="L87" i="3"/>
  <c r="Q87" i="3" s="1"/>
  <c r="F94" i="3"/>
  <c r="N49" i="3"/>
  <c r="F64" i="3"/>
  <c r="Q58" i="3"/>
  <c r="L79" i="3"/>
  <c r="Q30" i="3"/>
  <c r="Q72" i="3"/>
  <c r="L49" i="3"/>
  <c r="Q40" i="3"/>
  <c r="K34" i="3"/>
  <c r="K49" i="3"/>
  <c r="E49" i="3"/>
  <c r="Q45" i="3"/>
  <c r="Q42" i="3"/>
  <c r="Q47" i="3"/>
  <c r="C64" i="3"/>
  <c r="Q53" i="3"/>
  <c r="L64" i="3"/>
  <c r="P64" i="3"/>
  <c r="Q62" i="3"/>
  <c r="H64" i="3"/>
  <c r="D34" i="3"/>
  <c r="C34" i="3"/>
  <c r="Q31" i="3"/>
  <c r="G34" i="3"/>
  <c r="L34" i="3"/>
  <c r="Q32" i="3"/>
  <c r="E79" i="3"/>
  <c r="I94" i="3"/>
  <c r="C79" i="3"/>
  <c r="Q70" i="3"/>
  <c r="J79" i="3"/>
  <c r="D79" i="3"/>
  <c r="N64" i="3"/>
  <c r="M94" i="3"/>
  <c r="P94" i="3"/>
  <c r="K94" i="3"/>
  <c r="N94" i="3"/>
  <c r="I34" i="3"/>
  <c r="M64" i="3"/>
  <c r="I79" i="3"/>
  <c r="M49" i="3"/>
  <c r="Q61" i="3"/>
  <c r="O64" i="3"/>
  <c r="E64" i="3"/>
  <c r="Q55" i="3"/>
  <c r="M34" i="3"/>
  <c r="Q27" i="3"/>
  <c r="P34" i="3"/>
  <c r="F34" i="3"/>
  <c r="Q56" i="3"/>
  <c r="G79" i="3"/>
  <c r="H79" i="3"/>
  <c r="Q71" i="3"/>
  <c r="H94" i="3"/>
  <c r="G94" i="3"/>
  <c r="F49" i="3"/>
  <c r="Q76" i="3"/>
  <c r="N79" i="3"/>
  <c r="Q43" i="3"/>
  <c r="Q24" i="3"/>
  <c r="O49" i="3"/>
  <c r="J64" i="3"/>
  <c r="Q60" i="3"/>
  <c r="Q78" i="3"/>
  <c r="C49" i="3"/>
  <c r="Q69" i="3"/>
  <c r="Q77" i="3"/>
  <c r="P49" i="3"/>
  <c r="D49" i="3"/>
  <c r="E94" i="3"/>
  <c r="Q44" i="3"/>
  <c r="Q39" i="3"/>
  <c r="I49" i="3"/>
  <c r="Q26" i="3"/>
  <c r="Q23" i="3"/>
  <c r="Q73" i="3"/>
  <c r="Q91" i="3"/>
  <c r="G49" i="3"/>
  <c r="H49" i="3"/>
  <c r="E34" i="3"/>
  <c r="Q54" i="3"/>
  <c r="Q38" i="3"/>
  <c r="F79" i="3"/>
  <c r="L85" i="3"/>
  <c r="L86" i="3"/>
  <c r="Q86" i="3" s="1"/>
  <c r="L92" i="3"/>
  <c r="Q92" i="3" s="1"/>
  <c r="L89" i="3"/>
  <c r="Q89" i="3" s="1"/>
  <c r="G64" i="3"/>
  <c r="H34" i="3"/>
  <c r="Q74" i="3"/>
  <c r="O94" i="3"/>
  <c r="Q46" i="3"/>
  <c r="K79" i="3"/>
  <c r="Q93" i="3"/>
  <c r="Q33" i="3"/>
  <c r="Q57" i="3"/>
  <c r="Q25" i="3"/>
  <c r="Q48" i="3"/>
  <c r="Q28" i="3"/>
  <c r="O79" i="3"/>
  <c r="Q63" i="3"/>
  <c r="Q64" i="3" l="1"/>
  <c r="Q34" i="3"/>
  <c r="Q79" i="3"/>
  <c r="Q49" i="3"/>
  <c r="L94" i="3"/>
  <c r="Q94" i="3" s="1"/>
  <c r="Q85" i="3"/>
  <c r="E1053" i="1"/>
  <c r="E1052" i="1"/>
  <c r="E1051" i="1"/>
  <c r="E1050" i="1"/>
  <c r="E1049" i="1"/>
  <c r="E1048" i="1"/>
  <c r="E1047" i="1"/>
  <c r="E1046" i="1"/>
  <c r="E1045" i="1"/>
  <c r="E1044" i="1"/>
  <c r="E1043" i="1"/>
  <c r="E1042" i="1"/>
  <c r="E1041" i="1"/>
  <c r="E1040" i="1"/>
  <c r="E1039" i="1"/>
  <c r="E1038" i="1"/>
  <c r="E1037" i="1"/>
  <c r="E1036" i="1"/>
  <c r="E1035" i="1"/>
  <c r="E1034" i="1"/>
  <c r="E1033" i="1"/>
  <c r="E1032" i="1"/>
  <c r="E1031" i="1"/>
  <c r="E1030" i="1"/>
  <c r="E1029" i="1"/>
  <c r="E1028" i="1"/>
  <c r="E1027" i="1"/>
  <c r="E1026" i="1"/>
  <c r="E1025" i="1"/>
  <c r="E1024" i="1"/>
  <c r="E1023" i="1"/>
  <c r="E1022" i="1"/>
  <c r="E1021" i="1"/>
  <c r="E1020" i="1"/>
  <c r="E1019" i="1"/>
  <c r="E1018" i="1"/>
  <c r="E1017" i="1"/>
  <c r="E1016" i="1"/>
  <c r="E1015" i="1"/>
  <c r="E1014" i="1"/>
  <c r="E1013" i="1"/>
  <c r="E1012" i="1"/>
  <c r="E1011" i="1"/>
  <c r="E1010" i="1"/>
  <c r="E1009" i="1"/>
  <c r="E1008" i="1"/>
  <c r="E1007" i="1"/>
  <c r="E1006" i="1"/>
  <c r="E1005" i="1"/>
  <c r="E1004" i="1"/>
  <c r="E1003" i="1"/>
  <c r="E1002" i="1"/>
  <c r="E1001" i="1"/>
  <c r="E1000" i="1"/>
  <c r="E999" i="1"/>
  <c r="E998" i="1"/>
  <c r="E997" i="1"/>
  <c r="E996" i="1"/>
  <c r="E995" i="1"/>
  <c r="E994" i="1"/>
  <c r="E993" i="1"/>
  <c r="E992" i="1"/>
  <c r="E991" i="1"/>
  <c r="E990" i="1"/>
  <c r="E989" i="1"/>
  <c r="E988" i="1"/>
  <c r="E987" i="1"/>
  <c r="E986" i="1"/>
  <c r="E985" i="1"/>
  <c r="E984" i="1"/>
  <c r="E983" i="1"/>
  <c r="E982" i="1"/>
  <c r="E981" i="1"/>
  <c r="E980" i="1"/>
  <c r="E979" i="1"/>
  <c r="E978" i="1"/>
  <c r="E977" i="1"/>
  <c r="E976" i="1"/>
  <c r="E975" i="1"/>
  <c r="E974" i="1"/>
  <c r="E973" i="1"/>
  <c r="E972" i="1"/>
  <c r="E971" i="1"/>
  <c r="E970" i="1"/>
  <c r="E969" i="1"/>
  <c r="E968" i="1"/>
  <c r="E967" i="1"/>
  <c r="E966" i="1"/>
  <c r="E965" i="1"/>
  <c r="E964" i="1"/>
  <c r="E963" i="1"/>
  <c r="E962" i="1"/>
  <c r="E961" i="1"/>
  <c r="E960" i="1"/>
  <c r="E959" i="1"/>
  <c r="E958" i="1"/>
  <c r="E957" i="1"/>
  <c r="E956" i="1"/>
  <c r="E955" i="1"/>
  <c r="E954" i="1"/>
  <c r="E953" i="1"/>
  <c r="E952" i="1"/>
  <c r="E951" i="1"/>
  <c r="E950" i="1"/>
  <c r="E949" i="1"/>
  <c r="E948" i="1"/>
  <c r="E947" i="1"/>
  <c r="E946" i="1"/>
  <c r="E945" i="1"/>
  <c r="E944" i="1"/>
  <c r="E943" i="1"/>
  <c r="E942" i="1"/>
  <c r="E941" i="1"/>
  <c r="E940" i="1"/>
  <c r="E939" i="1"/>
  <c r="E938" i="1"/>
  <c r="E937" i="1"/>
  <c r="E936" i="1"/>
  <c r="E935" i="1"/>
  <c r="E934" i="1"/>
  <c r="E933" i="1"/>
  <c r="E932" i="1"/>
  <c r="E931" i="1"/>
  <c r="E930" i="1"/>
  <c r="E929" i="1"/>
  <c r="E928" i="1"/>
  <c r="E927" i="1"/>
  <c r="E926" i="1"/>
  <c r="E925" i="1"/>
  <c r="E924" i="1"/>
  <c r="E923" i="1"/>
  <c r="E922" i="1"/>
  <c r="E921" i="1"/>
  <c r="E920" i="1"/>
  <c r="E919" i="1"/>
  <c r="E918" i="1"/>
  <c r="E917" i="1"/>
  <c r="E916" i="1"/>
  <c r="E915" i="1"/>
  <c r="E914" i="1"/>
  <c r="E913" i="1"/>
  <c r="E912" i="1"/>
  <c r="E911" i="1"/>
  <c r="E910" i="1"/>
  <c r="E909" i="1"/>
  <c r="E908" i="1"/>
  <c r="E907" i="1"/>
  <c r="E906" i="1"/>
  <c r="E905" i="1"/>
  <c r="E904" i="1"/>
  <c r="E903" i="1"/>
  <c r="E902" i="1"/>
  <c r="E901" i="1"/>
  <c r="E900" i="1"/>
  <c r="E899" i="1"/>
  <c r="E898" i="1"/>
  <c r="E897" i="1"/>
  <c r="E896" i="1"/>
  <c r="E895" i="1"/>
  <c r="E894" i="1"/>
  <c r="E893" i="1"/>
  <c r="E892" i="1"/>
  <c r="E891" i="1"/>
  <c r="E890" i="1"/>
  <c r="E889" i="1"/>
  <c r="E888" i="1"/>
  <c r="E887" i="1"/>
  <c r="E886" i="1"/>
  <c r="E885" i="1"/>
  <c r="E884" i="1"/>
  <c r="E883" i="1"/>
  <c r="E882" i="1"/>
  <c r="E881" i="1"/>
  <c r="E880" i="1"/>
  <c r="E879" i="1"/>
  <c r="E878" i="1"/>
  <c r="E877" i="1"/>
  <c r="E876" i="1"/>
  <c r="E875" i="1"/>
  <c r="E874" i="1"/>
  <c r="E873" i="1"/>
  <c r="E872" i="1"/>
  <c r="E871" i="1"/>
  <c r="E870" i="1"/>
  <c r="E869" i="1"/>
  <c r="E868" i="1"/>
  <c r="E867" i="1"/>
  <c r="E866" i="1"/>
  <c r="E865" i="1"/>
  <c r="E864" i="1"/>
  <c r="E863" i="1"/>
  <c r="E862" i="1"/>
  <c r="E861" i="1"/>
  <c r="E860" i="1"/>
  <c r="E859" i="1"/>
  <c r="E858" i="1"/>
  <c r="E857" i="1"/>
  <c r="E856" i="1"/>
  <c r="E855" i="1"/>
  <c r="E854" i="1"/>
  <c r="E853" i="1"/>
  <c r="E852" i="1"/>
  <c r="E851" i="1"/>
  <c r="E850" i="1"/>
  <c r="E849" i="1"/>
  <c r="E848" i="1"/>
  <c r="E847" i="1"/>
  <c r="E846" i="1"/>
  <c r="E845" i="1"/>
  <c r="E844" i="1"/>
  <c r="E843" i="1"/>
  <c r="E842" i="1"/>
  <c r="E841" i="1"/>
  <c r="E840" i="1"/>
  <c r="E839" i="1"/>
  <c r="E838" i="1"/>
  <c r="E837" i="1"/>
  <c r="E836" i="1"/>
  <c r="E835" i="1"/>
  <c r="E834" i="1"/>
  <c r="E833" i="1"/>
  <c r="E832" i="1"/>
  <c r="E831" i="1"/>
  <c r="E830" i="1"/>
  <c r="E829" i="1"/>
  <c r="E828" i="1"/>
  <c r="E827" i="1"/>
  <c r="E826" i="1"/>
  <c r="E825" i="1"/>
  <c r="E824" i="1"/>
  <c r="E823" i="1"/>
  <c r="E822" i="1"/>
  <c r="E821" i="1"/>
  <c r="E820" i="1"/>
  <c r="E819" i="1"/>
  <c r="E818" i="1"/>
  <c r="E817" i="1"/>
  <c r="E816" i="1"/>
  <c r="E815" i="1"/>
  <c r="E814" i="1"/>
  <c r="E813" i="1"/>
  <c r="E812" i="1"/>
  <c r="E811" i="1"/>
  <c r="E810" i="1"/>
  <c r="E809" i="1"/>
  <c r="E808" i="1"/>
  <c r="E807" i="1"/>
  <c r="E806" i="1"/>
  <c r="E805" i="1"/>
  <c r="E804" i="1"/>
  <c r="E803" i="1"/>
  <c r="E802" i="1"/>
  <c r="E801" i="1"/>
  <c r="E800" i="1"/>
  <c r="E799" i="1"/>
  <c r="E798" i="1"/>
  <c r="E797" i="1"/>
  <c r="E796" i="1"/>
  <c r="E795" i="1"/>
  <c r="E794" i="1"/>
  <c r="E793" i="1"/>
  <c r="E792" i="1"/>
  <c r="E791" i="1"/>
  <c r="E790" i="1"/>
  <c r="E789" i="1"/>
  <c r="E788" i="1"/>
  <c r="E787" i="1"/>
  <c r="E786" i="1"/>
  <c r="E785" i="1"/>
  <c r="E784" i="1"/>
  <c r="E783" i="1"/>
  <c r="E782" i="1"/>
  <c r="E781" i="1"/>
  <c r="E780" i="1"/>
  <c r="E779" i="1"/>
  <c r="E778" i="1"/>
  <c r="E777" i="1"/>
  <c r="E776" i="1"/>
  <c r="E775" i="1"/>
  <c r="E774" i="1"/>
  <c r="E773" i="1"/>
  <c r="E772" i="1"/>
  <c r="E771" i="1"/>
  <c r="E770" i="1"/>
  <c r="E769" i="1"/>
  <c r="E768" i="1"/>
  <c r="E767" i="1"/>
  <c r="E766" i="1"/>
  <c r="E765" i="1"/>
  <c r="E764" i="1"/>
  <c r="E763" i="1"/>
  <c r="E762" i="1"/>
  <c r="E761" i="1"/>
  <c r="E760" i="1"/>
  <c r="E759" i="1"/>
  <c r="E758" i="1"/>
  <c r="E757" i="1"/>
  <c r="E756" i="1"/>
  <c r="E755" i="1"/>
  <c r="E754" i="1"/>
  <c r="E753" i="1"/>
  <c r="E752" i="1"/>
  <c r="E751" i="1"/>
  <c r="E750" i="1"/>
  <c r="E749" i="1"/>
  <c r="E748" i="1"/>
  <c r="E747" i="1"/>
  <c r="E746" i="1"/>
  <c r="E745" i="1"/>
  <c r="E744" i="1"/>
  <c r="E743" i="1"/>
  <c r="E742" i="1"/>
  <c r="E741" i="1"/>
  <c r="E740" i="1"/>
  <c r="E739" i="1"/>
  <c r="E738" i="1"/>
  <c r="E737" i="1"/>
  <c r="E736" i="1"/>
  <c r="E735" i="1"/>
  <c r="E734" i="1"/>
  <c r="E733" i="1"/>
  <c r="E732" i="1"/>
  <c r="E731" i="1"/>
  <c r="E730" i="1"/>
  <c r="E729" i="1"/>
  <c r="E728" i="1"/>
  <c r="E727" i="1"/>
  <c r="E726" i="1"/>
  <c r="E725" i="1"/>
  <c r="E724" i="1"/>
  <c r="E723" i="1"/>
  <c r="E722" i="1"/>
  <c r="E721" i="1"/>
  <c r="E720" i="1"/>
  <c r="E719" i="1"/>
  <c r="E718" i="1"/>
  <c r="E717" i="1"/>
  <c r="E716" i="1"/>
  <c r="E715" i="1"/>
  <c r="E714" i="1"/>
  <c r="E713" i="1"/>
  <c r="E712"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4"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8" i="1"/>
  <c r="E637" i="1"/>
  <c r="E636" i="1"/>
  <c r="E635" i="1"/>
  <c r="E634" i="1"/>
  <c r="E633" i="1"/>
  <c r="E632" i="1"/>
  <c r="E631" i="1"/>
  <c r="E630" i="1"/>
  <c r="E629" i="1"/>
  <c r="E628" i="1"/>
  <c r="E627" i="1"/>
  <c r="E626" i="1"/>
  <c r="E625" i="1"/>
  <c r="E624" i="1"/>
  <c r="E623"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8"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41" i="1"/>
  <c r="E40" i="1"/>
  <c r="E39" i="1"/>
  <c r="E38" i="1"/>
  <c r="E37" i="1"/>
  <c r="E36" i="1"/>
  <c r="E35" i="1"/>
  <c r="E34" i="1"/>
  <c r="E33" i="1"/>
  <c r="E32" i="1"/>
  <c r="E31" i="1"/>
  <c r="E30" i="1"/>
  <c r="E29" i="1"/>
  <c r="E28" i="1"/>
  <c r="E27" i="1"/>
  <c r="E26" i="1"/>
  <c r="E25" i="1"/>
  <c r="E24" i="1"/>
  <c r="E23" i="1"/>
  <c r="E22" i="1"/>
  <c r="E21" i="1"/>
  <c r="E20" i="1"/>
  <c r="O18" i="9" s="1"/>
  <c r="E19" i="1"/>
  <c r="I38" i="10" l="1"/>
  <c r="O19" i="9"/>
  <c r="V18" i="9"/>
  <c r="Q35" i="9"/>
  <c r="Q33" i="9"/>
  <c r="Q36" i="9"/>
  <c r="AA27" i="5"/>
  <c r="Y27" i="5"/>
  <c r="AA24" i="3"/>
  <c r="AA25" i="3"/>
  <c r="Q38" i="10" l="1"/>
  <c r="AA32" i="5"/>
  <c r="Y32" i="5"/>
  <c r="AA30" i="3" l="1"/>
  <c r="E1052" i="4" l="1"/>
  <c r="E1053" i="4" l="1"/>
  <c r="E1051" i="4"/>
  <c r="E1050" i="4"/>
  <c r="E1049" i="4"/>
  <c r="E1048" i="4"/>
  <c r="E1047" i="4"/>
  <c r="E1046" i="4"/>
  <c r="E1045" i="4"/>
  <c r="E1044" i="4"/>
  <c r="E1043" i="4"/>
  <c r="E1042" i="4"/>
  <c r="E1041" i="4"/>
  <c r="E1040" i="4"/>
  <c r="E1039" i="4"/>
  <c r="E1038" i="4"/>
  <c r="E1037" i="4"/>
  <c r="E1036" i="4"/>
  <c r="E1035" i="4"/>
  <c r="E1034" i="4"/>
  <c r="E1033" i="4"/>
  <c r="E1032" i="4"/>
  <c r="E1031" i="4"/>
  <c r="E1030" i="4"/>
  <c r="E1029" i="4"/>
  <c r="E1028" i="4"/>
  <c r="E1027" i="4"/>
  <c r="E1026" i="4"/>
  <c r="E1025" i="4"/>
  <c r="E1024" i="4"/>
  <c r="E1023" i="4"/>
  <c r="E1022" i="4"/>
  <c r="E1021" i="4"/>
  <c r="E1020" i="4"/>
  <c r="E1019" i="4"/>
  <c r="E1018" i="4"/>
  <c r="E1017" i="4"/>
  <c r="E1016" i="4"/>
  <c r="E1015" i="4"/>
  <c r="E1014" i="4"/>
  <c r="E1013" i="4"/>
  <c r="E1012" i="4"/>
  <c r="E1011" i="4"/>
  <c r="E1010" i="4"/>
  <c r="E1009" i="4"/>
  <c r="E1008" i="4"/>
  <c r="E1007" i="4"/>
  <c r="E1006" i="4"/>
  <c r="C5" i="5" l="1"/>
  <c r="C20" i="5"/>
  <c r="C35" i="5"/>
  <c r="C50" i="5"/>
  <c r="C65" i="5"/>
  <c r="C80" i="5"/>
  <c r="E1005" i="4"/>
  <c r="E1004" i="4"/>
  <c r="E1003" i="4"/>
  <c r="E1002" i="4"/>
  <c r="E1001" i="4"/>
  <c r="E1000" i="4"/>
  <c r="E999" i="4"/>
  <c r="E998" i="4"/>
  <c r="E997" i="4"/>
  <c r="E996" i="4"/>
  <c r="E995" i="4"/>
  <c r="E994" i="4"/>
  <c r="E993" i="4"/>
  <c r="E992" i="4"/>
  <c r="E991" i="4"/>
  <c r="E990" i="4"/>
  <c r="E989" i="4"/>
  <c r="E988" i="4"/>
  <c r="E987" i="4"/>
  <c r="E986" i="4"/>
  <c r="E985" i="4"/>
  <c r="E984" i="4"/>
  <c r="E983" i="4"/>
  <c r="E982" i="4"/>
  <c r="E981" i="4"/>
  <c r="E980" i="4"/>
  <c r="E979" i="4"/>
  <c r="E978" i="4"/>
  <c r="E977" i="4"/>
  <c r="E976" i="4"/>
  <c r="E975" i="4"/>
  <c r="E974" i="4"/>
  <c r="E973" i="4"/>
  <c r="E972" i="4"/>
  <c r="E971" i="4"/>
  <c r="E970" i="4"/>
  <c r="E969" i="4"/>
  <c r="E968" i="4"/>
  <c r="E967" i="4"/>
  <c r="E966" i="4"/>
  <c r="E965" i="4"/>
  <c r="E964" i="4"/>
  <c r="E963" i="4"/>
  <c r="E962" i="4"/>
  <c r="E961" i="4"/>
  <c r="E960" i="4"/>
  <c r="E959" i="4"/>
  <c r="E958" i="4"/>
  <c r="E957" i="4"/>
  <c r="E956" i="4"/>
  <c r="E955" i="4"/>
  <c r="E954" i="4"/>
  <c r="E953" i="4"/>
  <c r="E952" i="4"/>
  <c r="E951" i="4"/>
  <c r="E950" i="4"/>
  <c r="E949" i="4"/>
  <c r="E948" i="4"/>
  <c r="E947" i="4"/>
  <c r="E946" i="4"/>
  <c r="E945" i="4"/>
  <c r="E944" i="4"/>
  <c r="E943" i="4"/>
  <c r="E942" i="4"/>
  <c r="E941" i="4"/>
  <c r="E940" i="4"/>
  <c r="E939" i="4"/>
  <c r="E938" i="4"/>
  <c r="E937" i="4"/>
  <c r="E936" i="4"/>
  <c r="E935" i="4"/>
  <c r="E934" i="4"/>
  <c r="E933" i="4"/>
  <c r="E932" i="4"/>
  <c r="E931" i="4"/>
  <c r="E930" i="4"/>
  <c r="E929" i="4"/>
  <c r="E928" i="4"/>
  <c r="E927" i="4"/>
  <c r="E926" i="4"/>
  <c r="E925" i="4"/>
  <c r="E924" i="4"/>
  <c r="E923" i="4"/>
  <c r="E922" i="4"/>
  <c r="E921" i="4"/>
  <c r="E920" i="4"/>
  <c r="E919" i="4"/>
  <c r="E918" i="4"/>
  <c r="E917" i="4"/>
  <c r="E916" i="4"/>
  <c r="E915" i="4"/>
  <c r="E914" i="4"/>
  <c r="E913" i="4"/>
  <c r="E912" i="4"/>
  <c r="E911" i="4"/>
  <c r="E910" i="4"/>
  <c r="E909" i="4"/>
  <c r="E908" i="4"/>
  <c r="E907" i="4"/>
  <c r="E906" i="4"/>
  <c r="E905" i="4"/>
  <c r="E904" i="4"/>
  <c r="E903" i="4"/>
  <c r="E902" i="4"/>
  <c r="E901" i="4"/>
  <c r="E900" i="4"/>
  <c r="E899" i="4"/>
  <c r="E898" i="4"/>
  <c r="E897" i="4"/>
  <c r="E896" i="4"/>
  <c r="E895" i="4"/>
  <c r="E894" i="4"/>
  <c r="E893" i="4"/>
  <c r="E892" i="4"/>
  <c r="E891" i="4"/>
  <c r="E890" i="4"/>
  <c r="E889" i="4"/>
  <c r="E888" i="4"/>
  <c r="E887" i="4"/>
  <c r="E886" i="4"/>
  <c r="E885" i="4"/>
  <c r="E884" i="4"/>
  <c r="E883" i="4"/>
  <c r="E882" i="4"/>
  <c r="E881" i="4"/>
  <c r="E880" i="4"/>
  <c r="E879" i="4"/>
  <c r="E878" i="4"/>
  <c r="E877" i="4"/>
  <c r="E876" i="4"/>
  <c r="E875" i="4"/>
  <c r="E874" i="4"/>
  <c r="E873" i="4"/>
  <c r="E872" i="4"/>
  <c r="E871" i="4"/>
  <c r="E870" i="4"/>
  <c r="E869" i="4"/>
  <c r="E868" i="4"/>
  <c r="E867" i="4"/>
  <c r="E866" i="4"/>
  <c r="E865" i="4"/>
  <c r="E864" i="4"/>
  <c r="E863" i="4"/>
  <c r="E862" i="4"/>
  <c r="E861" i="4"/>
  <c r="E860" i="4"/>
  <c r="E859" i="4"/>
  <c r="E858" i="4"/>
  <c r="E857" i="4"/>
  <c r="E856" i="4"/>
  <c r="E855" i="4"/>
  <c r="E854" i="4"/>
  <c r="E853" i="4"/>
  <c r="E852" i="4"/>
  <c r="E851" i="4"/>
  <c r="E850" i="4"/>
  <c r="E849" i="4"/>
  <c r="E848" i="4"/>
  <c r="E847" i="4"/>
  <c r="E846" i="4"/>
  <c r="E845" i="4"/>
  <c r="E844" i="4"/>
  <c r="E843" i="4"/>
  <c r="E842" i="4"/>
  <c r="E841" i="4"/>
  <c r="E840" i="4"/>
  <c r="E839" i="4"/>
  <c r="E838" i="4"/>
  <c r="E837" i="4"/>
  <c r="E836" i="4"/>
  <c r="E835" i="4"/>
  <c r="E834" i="4"/>
  <c r="E833" i="4"/>
  <c r="E832" i="4"/>
  <c r="E831" i="4"/>
  <c r="E830" i="4"/>
  <c r="E829" i="4"/>
  <c r="E828" i="4"/>
  <c r="E827" i="4"/>
  <c r="E826" i="4"/>
  <c r="E825" i="4"/>
  <c r="E824" i="4"/>
  <c r="E823" i="4"/>
  <c r="E822" i="4"/>
  <c r="E821" i="4"/>
  <c r="E820" i="4"/>
  <c r="E819" i="4"/>
  <c r="E818" i="4"/>
  <c r="E817" i="4"/>
  <c r="E816" i="4"/>
  <c r="E815" i="4"/>
  <c r="E814" i="4"/>
  <c r="E813" i="4"/>
  <c r="E812" i="4"/>
  <c r="E811" i="4"/>
  <c r="E810" i="4"/>
  <c r="E809" i="4"/>
  <c r="E808" i="4"/>
  <c r="E807" i="4"/>
  <c r="E806" i="4"/>
  <c r="E805" i="4"/>
  <c r="E804" i="4"/>
  <c r="E803" i="4"/>
  <c r="E802" i="4"/>
  <c r="E801" i="4"/>
  <c r="E800" i="4"/>
  <c r="E799" i="4"/>
  <c r="E798" i="4"/>
  <c r="E797" i="4"/>
  <c r="E796" i="4"/>
  <c r="E795" i="4"/>
  <c r="E794" i="4"/>
  <c r="E793" i="4"/>
  <c r="E792" i="4"/>
  <c r="E791" i="4"/>
  <c r="E790" i="4"/>
  <c r="E789" i="4"/>
  <c r="E788" i="4"/>
  <c r="E787" i="4"/>
  <c r="E786" i="4"/>
  <c r="E785" i="4"/>
  <c r="E784" i="4"/>
  <c r="E783" i="4"/>
  <c r="E782" i="4"/>
  <c r="E781" i="4"/>
  <c r="E780" i="4"/>
  <c r="E779" i="4"/>
  <c r="E778" i="4"/>
  <c r="E777" i="4"/>
  <c r="E776" i="4"/>
  <c r="E775" i="4"/>
  <c r="E774" i="4"/>
  <c r="E773" i="4"/>
  <c r="E772" i="4"/>
  <c r="E771" i="4"/>
  <c r="E770" i="4"/>
  <c r="E769" i="4"/>
  <c r="E768" i="4"/>
  <c r="E767" i="4"/>
  <c r="E766" i="4"/>
  <c r="E765" i="4"/>
  <c r="E764" i="4"/>
  <c r="E763" i="4"/>
  <c r="E762" i="4"/>
  <c r="E761" i="4"/>
  <c r="E760" i="4"/>
  <c r="E759" i="4"/>
  <c r="E758" i="4"/>
  <c r="E757" i="4"/>
  <c r="E756" i="4"/>
  <c r="E755" i="4"/>
  <c r="E754" i="4"/>
  <c r="E753" i="4"/>
  <c r="E752" i="4"/>
  <c r="E751" i="4"/>
  <c r="E750" i="4"/>
  <c r="E749" i="4"/>
  <c r="E748" i="4"/>
  <c r="E747" i="4"/>
  <c r="E746" i="4"/>
  <c r="E745" i="4"/>
  <c r="E744" i="4"/>
  <c r="E743" i="4"/>
  <c r="E742" i="4"/>
  <c r="E741" i="4"/>
  <c r="E740" i="4"/>
  <c r="E739" i="4"/>
  <c r="E738" i="4"/>
  <c r="E737" i="4"/>
  <c r="E736" i="4"/>
  <c r="E735" i="4"/>
  <c r="E734" i="4"/>
  <c r="E733" i="4"/>
  <c r="E732" i="4"/>
  <c r="E731" i="4"/>
  <c r="E730" i="4"/>
  <c r="E729" i="4"/>
  <c r="E728" i="4"/>
  <c r="E727" i="4"/>
  <c r="E726" i="4"/>
  <c r="E725" i="4"/>
  <c r="E724" i="4"/>
  <c r="E723" i="4"/>
  <c r="E722" i="4"/>
  <c r="E721" i="4"/>
  <c r="E720" i="4"/>
  <c r="E719" i="4"/>
  <c r="E718" i="4"/>
  <c r="E717" i="4"/>
  <c r="E716" i="4"/>
  <c r="E715" i="4"/>
  <c r="E714" i="4"/>
  <c r="E713" i="4"/>
  <c r="E712" i="4"/>
  <c r="E711" i="4"/>
  <c r="E710" i="4"/>
  <c r="E709" i="4"/>
  <c r="E708" i="4"/>
  <c r="E707" i="4"/>
  <c r="E706" i="4"/>
  <c r="E705" i="4"/>
  <c r="E704" i="4"/>
  <c r="E703" i="4"/>
  <c r="E702" i="4"/>
  <c r="E701" i="4"/>
  <c r="E700" i="4"/>
  <c r="E699" i="4"/>
  <c r="E698" i="4"/>
  <c r="E697" i="4"/>
  <c r="E696" i="4"/>
  <c r="E695" i="4"/>
  <c r="E694" i="4"/>
  <c r="E693" i="4"/>
  <c r="E692" i="4"/>
  <c r="E691" i="4"/>
  <c r="E690" i="4"/>
  <c r="E689" i="4"/>
  <c r="E688" i="4"/>
  <c r="E687" i="4"/>
  <c r="E686" i="4"/>
  <c r="E685" i="4"/>
  <c r="E684" i="4"/>
  <c r="E683" i="4"/>
  <c r="E682" i="4"/>
  <c r="E681" i="4"/>
  <c r="E680" i="4"/>
  <c r="E679" i="4"/>
  <c r="E678" i="4"/>
  <c r="E677" i="4"/>
  <c r="E676" i="4"/>
  <c r="E675" i="4"/>
  <c r="E674" i="4"/>
  <c r="E673" i="4"/>
  <c r="E672" i="4"/>
  <c r="E671" i="4"/>
  <c r="E670" i="4"/>
  <c r="E669" i="4"/>
  <c r="E668" i="4"/>
  <c r="E667" i="4"/>
  <c r="E666" i="4"/>
  <c r="E665" i="4"/>
  <c r="E664" i="4"/>
  <c r="E663" i="4"/>
  <c r="E662" i="4"/>
  <c r="E661" i="4"/>
  <c r="E660" i="4"/>
  <c r="E659" i="4"/>
  <c r="E658" i="4"/>
  <c r="E657" i="4"/>
  <c r="E656" i="4"/>
  <c r="E655" i="4"/>
  <c r="E654" i="4"/>
  <c r="E653" i="4"/>
  <c r="E652" i="4"/>
  <c r="E651" i="4"/>
  <c r="E650" i="4"/>
  <c r="E649" i="4"/>
  <c r="E648" i="4"/>
  <c r="E647" i="4"/>
  <c r="E646" i="4"/>
  <c r="E645" i="4"/>
  <c r="E644" i="4"/>
  <c r="E643" i="4"/>
  <c r="E642" i="4"/>
  <c r="E641" i="4"/>
  <c r="E640" i="4"/>
  <c r="E639" i="4"/>
  <c r="E638" i="4"/>
  <c r="E637" i="4"/>
  <c r="E636" i="4"/>
  <c r="E635" i="4"/>
  <c r="E634" i="4"/>
  <c r="E633" i="4"/>
  <c r="E632" i="4"/>
  <c r="E631" i="4"/>
  <c r="E630" i="4"/>
  <c r="E629" i="4"/>
  <c r="E628" i="4"/>
  <c r="E627" i="4"/>
  <c r="E626" i="4"/>
  <c r="E625" i="4"/>
  <c r="E624" i="4"/>
  <c r="E623" i="4"/>
  <c r="E622" i="4"/>
  <c r="E621" i="4"/>
  <c r="E620" i="4"/>
  <c r="E619" i="4"/>
  <c r="E618" i="4"/>
  <c r="E617" i="4"/>
  <c r="E616" i="4"/>
  <c r="E615" i="4"/>
  <c r="E614" i="4"/>
  <c r="E613" i="4"/>
  <c r="E612" i="4"/>
  <c r="E611" i="4"/>
  <c r="E610" i="4"/>
  <c r="E609" i="4"/>
  <c r="E608" i="4"/>
  <c r="E607" i="4"/>
  <c r="E606" i="4"/>
  <c r="E605" i="4"/>
  <c r="E604" i="4"/>
  <c r="E603" i="4"/>
  <c r="E602" i="4"/>
  <c r="E601" i="4"/>
  <c r="E600" i="4"/>
  <c r="E599" i="4"/>
  <c r="E598" i="4"/>
  <c r="E597" i="4"/>
  <c r="E596" i="4"/>
  <c r="E595" i="4"/>
  <c r="E594" i="4"/>
  <c r="E593" i="4"/>
  <c r="E592" i="4"/>
  <c r="E591" i="4"/>
  <c r="E590" i="4"/>
  <c r="E589" i="4"/>
  <c r="E588" i="4"/>
  <c r="E587" i="4"/>
  <c r="E586" i="4"/>
  <c r="E585" i="4"/>
  <c r="E584" i="4"/>
  <c r="E583" i="4"/>
  <c r="E582" i="4"/>
  <c r="E581" i="4"/>
  <c r="E580" i="4"/>
  <c r="E579" i="4"/>
  <c r="E578" i="4"/>
  <c r="E577" i="4"/>
  <c r="E576" i="4"/>
  <c r="E575" i="4"/>
  <c r="E574" i="4"/>
  <c r="E573" i="4"/>
  <c r="E572" i="4"/>
  <c r="E571" i="4"/>
  <c r="E570" i="4"/>
  <c r="E569" i="4"/>
  <c r="E568" i="4"/>
  <c r="E567" i="4"/>
  <c r="E566" i="4"/>
  <c r="E565" i="4"/>
  <c r="E564" i="4"/>
  <c r="E563" i="4"/>
  <c r="E562" i="4"/>
  <c r="E561" i="4"/>
  <c r="E560" i="4"/>
  <c r="E559" i="4"/>
  <c r="E558" i="4"/>
  <c r="E557" i="4"/>
  <c r="E556" i="4"/>
  <c r="E555" i="4"/>
  <c r="E554" i="4"/>
  <c r="E553" i="4"/>
  <c r="E552" i="4"/>
  <c r="E551" i="4"/>
  <c r="E550" i="4"/>
  <c r="E549" i="4"/>
  <c r="E548" i="4"/>
  <c r="E547" i="4"/>
  <c r="E546" i="4"/>
  <c r="E545" i="4"/>
  <c r="E544" i="4"/>
  <c r="E543" i="4"/>
  <c r="E542" i="4"/>
  <c r="E541" i="4"/>
  <c r="E540" i="4"/>
  <c r="E539" i="4"/>
  <c r="E538" i="4"/>
  <c r="E537" i="4"/>
  <c r="E536" i="4"/>
  <c r="E535" i="4"/>
  <c r="E534" i="4"/>
  <c r="E533" i="4"/>
  <c r="E532" i="4"/>
  <c r="E531" i="4"/>
  <c r="E530" i="4"/>
  <c r="E529" i="4"/>
  <c r="E528" i="4"/>
  <c r="E527" i="4"/>
  <c r="E526" i="4"/>
  <c r="E525" i="4"/>
  <c r="E524" i="4"/>
  <c r="E523" i="4"/>
  <c r="E522" i="4"/>
  <c r="E521" i="4"/>
  <c r="E520" i="4"/>
  <c r="E519" i="4"/>
  <c r="E518" i="4"/>
  <c r="E517" i="4"/>
  <c r="E516" i="4"/>
  <c r="E515" i="4"/>
  <c r="E514" i="4"/>
  <c r="E513" i="4"/>
  <c r="E512" i="4"/>
  <c r="E511" i="4"/>
  <c r="E510" i="4"/>
  <c r="E509" i="4"/>
  <c r="E508" i="4"/>
  <c r="E507" i="4"/>
  <c r="E506" i="4"/>
  <c r="E505" i="4"/>
  <c r="E504" i="4"/>
  <c r="E503" i="4"/>
  <c r="E502" i="4"/>
  <c r="E501" i="4"/>
  <c r="E500" i="4"/>
  <c r="E499" i="4"/>
  <c r="E498" i="4"/>
  <c r="E497" i="4"/>
  <c r="E496" i="4"/>
  <c r="E495" i="4"/>
  <c r="E494" i="4"/>
  <c r="E493" i="4"/>
  <c r="E492" i="4"/>
  <c r="E491" i="4"/>
  <c r="E490" i="4"/>
  <c r="E489" i="4"/>
  <c r="E488" i="4"/>
  <c r="E487" i="4"/>
  <c r="E486" i="4"/>
  <c r="E485" i="4"/>
  <c r="E484" i="4"/>
  <c r="E483" i="4"/>
  <c r="E482" i="4"/>
  <c r="E481" i="4"/>
  <c r="E480" i="4"/>
  <c r="E479" i="4"/>
  <c r="E478" i="4"/>
  <c r="E477" i="4"/>
  <c r="E476" i="4"/>
  <c r="E475" i="4"/>
  <c r="E474" i="4"/>
  <c r="E473" i="4"/>
  <c r="E472" i="4"/>
  <c r="E471" i="4"/>
  <c r="E470" i="4"/>
  <c r="E469" i="4"/>
  <c r="E468" i="4"/>
  <c r="E467" i="4"/>
  <c r="E466" i="4"/>
  <c r="E465" i="4"/>
  <c r="E464" i="4"/>
  <c r="E463" i="4"/>
  <c r="E462" i="4"/>
  <c r="E461" i="4"/>
  <c r="E460" i="4"/>
  <c r="E459" i="4"/>
  <c r="E458" i="4"/>
  <c r="E457" i="4"/>
  <c r="E456" i="4"/>
  <c r="E455" i="4"/>
  <c r="E454" i="4"/>
  <c r="E453" i="4"/>
  <c r="E452" i="4"/>
  <c r="E451" i="4"/>
  <c r="E450" i="4"/>
  <c r="E449" i="4"/>
  <c r="E448" i="4"/>
  <c r="E447" i="4"/>
  <c r="E446" i="4"/>
  <c r="E445" i="4"/>
  <c r="E444" i="4"/>
  <c r="E443" i="4"/>
  <c r="E442" i="4"/>
  <c r="E441" i="4"/>
  <c r="E440" i="4"/>
  <c r="E439" i="4"/>
  <c r="E438" i="4"/>
  <c r="E437" i="4"/>
  <c r="E436" i="4"/>
  <c r="E435" i="4"/>
  <c r="E434" i="4"/>
  <c r="E433" i="4"/>
  <c r="E432" i="4"/>
  <c r="E431" i="4"/>
  <c r="E430" i="4"/>
  <c r="E429" i="4"/>
  <c r="E428" i="4"/>
  <c r="E427" i="4"/>
  <c r="E426" i="4"/>
  <c r="E425" i="4"/>
  <c r="E424" i="4"/>
  <c r="E423" i="4"/>
  <c r="E422" i="4"/>
  <c r="E421" i="4"/>
  <c r="E420" i="4"/>
  <c r="E419" i="4"/>
  <c r="E418" i="4"/>
  <c r="E417" i="4"/>
  <c r="E416" i="4"/>
  <c r="E415" i="4"/>
  <c r="E414" i="4"/>
  <c r="E413" i="4"/>
  <c r="E412" i="4"/>
  <c r="E411" i="4"/>
  <c r="E410" i="4"/>
  <c r="E409" i="4"/>
  <c r="E408" i="4"/>
  <c r="E407" i="4"/>
  <c r="E406" i="4"/>
  <c r="E405" i="4"/>
  <c r="E404" i="4"/>
  <c r="E403" i="4"/>
  <c r="E402" i="4"/>
  <c r="E401" i="4"/>
  <c r="E400" i="4"/>
  <c r="E399" i="4"/>
  <c r="E398" i="4"/>
  <c r="E397" i="4"/>
  <c r="E396" i="4"/>
  <c r="E395" i="4"/>
  <c r="E394" i="4"/>
  <c r="E393" i="4"/>
  <c r="E392" i="4"/>
  <c r="E391" i="4"/>
  <c r="E390" i="4"/>
  <c r="E389" i="4"/>
  <c r="E388" i="4"/>
  <c r="E387" i="4"/>
  <c r="E386" i="4"/>
  <c r="E385" i="4"/>
  <c r="E384" i="4"/>
  <c r="E383" i="4"/>
  <c r="E382" i="4"/>
  <c r="E381" i="4"/>
  <c r="E380" i="4"/>
  <c r="E379" i="4"/>
  <c r="E378" i="4"/>
  <c r="E377" i="4"/>
  <c r="E376" i="4"/>
  <c r="E375" i="4"/>
  <c r="E374" i="4"/>
  <c r="E373" i="4"/>
  <c r="E372" i="4"/>
  <c r="E371" i="4"/>
  <c r="E370" i="4"/>
  <c r="E369" i="4"/>
  <c r="E368" i="4"/>
  <c r="E367" i="4"/>
  <c r="E366" i="4"/>
  <c r="E365" i="4"/>
  <c r="E364" i="4"/>
  <c r="E363" i="4"/>
  <c r="E362" i="4"/>
  <c r="E361" i="4"/>
  <c r="E360" i="4"/>
  <c r="E359" i="4"/>
  <c r="E358" i="4"/>
  <c r="E357" i="4"/>
  <c r="E356" i="4"/>
  <c r="E355" i="4"/>
  <c r="E354" i="4"/>
  <c r="E353" i="4"/>
  <c r="E352" i="4"/>
  <c r="E351" i="4"/>
  <c r="E350" i="4"/>
  <c r="E349" i="4"/>
  <c r="E348" i="4"/>
  <c r="E347" i="4"/>
  <c r="E346" i="4"/>
  <c r="E345" i="4"/>
  <c r="E344" i="4"/>
  <c r="E343" i="4"/>
  <c r="E342" i="4"/>
  <c r="E341" i="4"/>
  <c r="E340" i="4"/>
  <c r="E339" i="4"/>
  <c r="E338" i="4"/>
  <c r="E337" i="4"/>
  <c r="E336" i="4"/>
  <c r="E335" i="4"/>
  <c r="E334" i="4"/>
  <c r="E333" i="4"/>
  <c r="E332" i="4"/>
  <c r="E331" i="4"/>
  <c r="E330" i="4"/>
  <c r="E329" i="4"/>
  <c r="E328" i="4"/>
  <c r="E327" i="4"/>
  <c r="E326" i="4"/>
  <c r="E325" i="4"/>
  <c r="E324" i="4"/>
  <c r="E323" i="4"/>
  <c r="E322" i="4"/>
  <c r="E321" i="4"/>
  <c r="E320" i="4"/>
  <c r="E319" i="4"/>
  <c r="E318" i="4"/>
  <c r="E317" i="4"/>
  <c r="E316" i="4"/>
  <c r="E315" i="4"/>
  <c r="E314" i="4"/>
  <c r="E313" i="4"/>
  <c r="E312" i="4"/>
  <c r="E311" i="4"/>
  <c r="E310" i="4"/>
  <c r="E309" i="4"/>
  <c r="E308" i="4"/>
  <c r="E307" i="4"/>
  <c r="E306" i="4"/>
  <c r="E305" i="4"/>
  <c r="E304" i="4"/>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I35" i="10" l="1"/>
  <c r="I37" i="10"/>
  <c r="Q37" i="10" s="1"/>
  <c r="P92" i="5"/>
  <c r="H92" i="5"/>
  <c r="C92" i="5"/>
  <c r="N92" i="5"/>
  <c r="I92" i="5"/>
  <c r="M92" i="5"/>
  <c r="J92" i="5"/>
  <c r="L92" i="5"/>
  <c r="K92" i="5"/>
  <c r="F92" i="5"/>
  <c r="E92" i="5"/>
  <c r="O92" i="5"/>
  <c r="G92" i="5"/>
  <c r="D92" i="5"/>
  <c r="H77" i="5"/>
  <c r="E77" i="5"/>
  <c r="O77" i="5"/>
  <c r="I77" i="5"/>
  <c r="D77" i="5"/>
  <c r="P77" i="5"/>
  <c r="J77" i="5"/>
  <c r="C77" i="5"/>
  <c r="N77" i="5"/>
  <c r="K77" i="5"/>
  <c r="F77" i="5"/>
  <c r="L77" i="5"/>
  <c r="G77" i="5"/>
  <c r="M77" i="5"/>
  <c r="F62" i="5"/>
  <c r="L62" i="5"/>
  <c r="G62" i="5"/>
  <c r="M62" i="5"/>
  <c r="H62" i="5"/>
  <c r="E62" i="5"/>
  <c r="P62" i="5"/>
  <c r="I62" i="5"/>
  <c r="D62" i="5"/>
  <c r="O62" i="5"/>
  <c r="J62" i="5"/>
  <c r="C62" i="5"/>
  <c r="N62" i="5"/>
  <c r="K62" i="5"/>
  <c r="P47" i="5"/>
  <c r="J47" i="5"/>
  <c r="C47" i="5"/>
  <c r="N47" i="5"/>
  <c r="K47" i="5"/>
  <c r="F47" i="5"/>
  <c r="L47" i="5"/>
  <c r="G47" i="5"/>
  <c r="M47" i="5"/>
  <c r="H47" i="5"/>
  <c r="E47" i="5"/>
  <c r="O47" i="5"/>
  <c r="I47" i="5"/>
  <c r="D47" i="5"/>
  <c r="H32" i="5"/>
  <c r="E32" i="5"/>
  <c r="O32" i="5"/>
  <c r="I32" i="5"/>
  <c r="D32" i="5"/>
  <c r="P32" i="5"/>
  <c r="J32" i="5"/>
  <c r="C32" i="5"/>
  <c r="M32" i="5"/>
  <c r="N32" i="5"/>
  <c r="K32" i="5"/>
  <c r="F32" i="5"/>
  <c r="L32" i="5"/>
  <c r="G32" i="5"/>
  <c r="P17" i="5"/>
  <c r="J17" i="5"/>
  <c r="D16" i="5"/>
  <c r="N17" i="5"/>
  <c r="K17" i="5"/>
  <c r="C17" i="5"/>
  <c r="F17" i="5"/>
  <c r="L17" i="5"/>
  <c r="C16" i="5"/>
  <c r="I17" i="5"/>
  <c r="G17" i="5"/>
  <c r="M17" i="5"/>
  <c r="H17" i="5"/>
  <c r="E17" i="5"/>
  <c r="O17" i="5"/>
  <c r="D17" i="5"/>
  <c r="I84" i="5"/>
  <c r="P84" i="5"/>
  <c r="H84" i="5"/>
  <c r="O84" i="5"/>
  <c r="G84" i="5"/>
  <c r="N84" i="5"/>
  <c r="M84" i="5"/>
  <c r="E84" i="5"/>
  <c r="K84" i="5"/>
  <c r="L84" i="5"/>
  <c r="D84" i="5"/>
  <c r="C84" i="5"/>
  <c r="J84" i="5"/>
  <c r="F84" i="5"/>
  <c r="K69" i="5"/>
  <c r="E69" i="5"/>
  <c r="P69" i="5"/>
  <c r="J69" i="5"/>
  <c r="D69" i="5"/>
  <c r="O69" i="5"/>
  <c r="I69" i="5"/>
  <c r="C69" i="5"/>
  <c r="G69" i="5"/>
  <c r="N69" i="5"/>
  <c r="H69" i="5"/>
  <c r="M69" i="5"/>
  <c r="L69" i="5"/>
  <c r="F69" i="5"/>
  <c r="K54" i="5"/>
  <c r="E54" i="5"/>
  <c r="P54" i="5"/>
  <c r="J54" i="5"/>
  <c r="D54" i="5"/>
  <c r="O54" i="5"/>
  <c r="I54" i="5"/>
  <c r="C54" i="5"/>
  <c r="N54" i="5"/>
  <c r="H54" i="5"/>
  <c r="L54" i="5"/>
  <c r="F54" i="5"/>
  <c r="M54" i="5"/>
  <c r="G54" i="5"/>
  <c r="N39" i="5"/>
  <c r="H39" i="5"/>
  <c r="L39" i="5"/>
  <c r="F39" i="5"/>
  <c r="K39" i="5"/>
  <c r="E39" i="5"/>
  <c r="P39" i="5"/>
  <c r="J39" i="5"/>
  <c r="D39" i="5"/>
  <c r="O39" i="5"/>
  <c r="I39" i="5"/>
  <c r="C39" i="5"/>
  <c r="M39" i="5"/>
  <c r="G39" i="5"/>
  <c r="E31" i="5"/>
  <c r="L24" i="5"/>
  <c r="F24" i="5"/>
  <c r="K24" i="5"/>
  <c r="E24" i="5"/>
  <c r="P24" i="5"/>
  <c r="J24" i="5"/>
  <c r="D24" i="5"/>
  <c r="O24" i="5"/>
  <c r="I24" i="5"/>
  <c r="C24" i="5"/>
  <c r="N24" i="5"/>
  <c r="H24" i="5"/>
  <c r="M24" i="5"/>
  <c r="G24" i="5"/>
  <c r="F10" i="5"/>
  <c r="M9" i="5"/>
  <c r="G9" i="5"/>
  <c r="L9" i="5"/>
  <c r="F9" i="5"/>
  <c r="K9" i="5"/>
  <c r="E9" i="5"/>
  <c r="P9" i="5"/>
  <c r="J9" i="5"/>
  <c r="D9" i="5"/>
  <c r="O9" i="5"/>
  <c r="I9" i="5"/>
  <c r="C9" i="5"/>
  <c r="N9" i="5"/>
  <c r="H9" i="5"/>
  <c r="C83" i="5"/>
  <c r="K89" i="5"/>
  <c r="E89" i="5"/>
  <c r="P89" i="5"/>
  <c r="J89" i="5"/>
  <c r="D89" i="5"/>
  <c r="O89" i="5"/>
  <c r="I89" i="5"/>
  <c r="C89" i="5"/>
  <c r="M89" i="5"/>
  <c r="G89" i="5"/>
  <c r="L89" i="5"/>
  <c r="F89" i="5"/>
  <c r="N89" i="5"/>
  <c r="H89" i="5"/>
  <c r="F67" i="5"/>
  <c r="K74" i="5"/>
  <c r="E74" i="5"/>
  <c r="P74" i="5"/>
  <c r="J74" i="5"/>
  <c r="D74" i="5"/>
  <c r="N74" i="5"/>
  <c r="H74" i="5"/>
  <c r="G74" i="5"/>
  <c r="F74" i="5"/>
  <c r="O74" i="5"/>
  <c r="I74" i="5"/>
  <c r="C74" i="5"/>
  <c r="M74" i="5"/>
  <c r="L74" i="5"/>
  <c r="E52" i="5"/>
  <c r="K59" i="5"/>
  <c r="E59" i="5"/>
  <c r="P59" i="5"/>
  <c r="J59" i="5"/>
  <c r="D59" i="5"/>
  <c r="O59" i="5"/>
  <c r="I59" i="5"/>
  <c r="C59" i="5"/>
  <c r="N59" i="5"/>
  <c r="H59" i="5"/>
  <c r="L59" i="5"/>
  <c r="F59" i="5"/>
  <c r="M59" i="5"/>
  <c r="G59" i="5"/>
  <c r="C60" i="5"/>
  <c r="C38" i="5"/>
  <c r="P44" i="5"/>
  <c r="J44" i="5"/>
  <c r="D44" i="5"/>
  <c r="C44" i="5"/>
  <c r="M44" i="5"/>
  <c r="O44" i="5"/>
  <c r="I44" i="5"/>
  <c r="N44" i="5"/>
  <c r="H44" i="5"/>
  <c r="G44" i="5"/>
  <c r="L44" i="5"/>
  <c r="F44" i="5"/>
  <c r="K44" i="5"/>
  <c r="E44" i="5"/>
  <c r="E86" i="5"/>
  <c r="E27" i="5"/>
  <c r="D56" i="5"/>
  <c r="D57" i="5"/>
  <c r="F55" i="5"/>
  <c r="D53" i="5"/>
  <c r="E22" i="5"/>
  <c r="L29" i="5"/>
  <c r="F29" i="5"/>
  <c r="K29" i="5"/>
  <c r="E29" i="5"/>
  <c r="P29" i="5"/>
  <c r="J29" i="5"/>
  <c r="D29" i="5"/>
  <c r="O29" i="5"/>
  <c r="I29" i="5"/>
  <c r="C29" i="5"/>
  <c r="N29" i="5"/>
  <c r="H29" i="5"/>
  <c r="M29" i="5"/>
  <c r="G29" i="5"/>
  <c r="D60" i="5"/>
  <c r="C52" i="5"/>
  <c r="D46" i="5"/>
  <c r="D75" i="5"/>
  <c r="D72" i="5"/>
  <c r="E91" i="5"/>
  <c r="F68" i="5"/>
  <c r="D7" i="5"/>
  <c r="M14" i="5"/>
  <c r="G14" i="5"/>
  <c r="D14" i="5"/>
  <c r="C14" i="5"/>
  <c r="L14" i="5"/>
  <c r="F14" i="5"/>
  <c r="P14" i="5"/>
  <c r="I14" i="5"/>
  <c r="K14" i="5"/>
  <c r="E14" i="5"/>
  <c r="O14" i="5"/>
  <c r="H14" i="5"/>
  <c r="J14" i="5"/>
  <c r="N14" i="5"/>
  <c r="E71" i="5"/>
  <c r="E75" i="5"/>
  <c r="C70" i="5"/>
  <c r="D61" i="5"/>
  <c r="C56" i="5"/>
  <c r="F31" i="5"/>
  <c r="F27" i="5"/>
  <c r="C22" i="5"/>
  <c r="C75" i="5"/>
  <c r="E68" i="5"/>
  <c r="E43" i="5"/>
  <c r="D31" i="5"/>
  <c r="D27" i="5"/>
  <c r="E72" i="5"/>
  <c r="C67" i="5"/>
  <c r="F58" i="5"/>
  <c r="D52" i="5"/>
  <c r="D43" i="5"/>
  <c r="D30" i="5"/>
  <c r="C26" i="5"/>
  <c r="F13" i="5"/>
  <c r="C30" i="5"/>
  <c r="F25" i="5"/>
  <c r="F28" i="5"/>
  <c r="F23" i="5"/>
  <c r="D88" i="5"/>
  <c r="E83" i="5"/>
  <c r="F76" i="5"/>
  <c r="F73" i="5"/>
  <c r="D71" i="5"/>
  <c r="D68" i="5"/>
  <c r="F61" i="5"/>
  <c r="F57" i="5"/>
  <c r="F53" i="5"/>
  <c r="F41" i="5"/>
  <c r="D91" i="5"/>
  <c r="C88" i="5"/>
  <c r="D82" i="5"/>
  <c r="E76" i="5"/>
  <c r="C73" i="5"/>
  <c r="C71" i="5"/>
  <c r="E67" i="5"/>
  <c r="E61" i="5"/>
  <c r="E57" i="5"/>
  <c r="E53" i="5"/>
  <c r="E41" i="5"/>
  <c r="D86" i="5"/>
  <c r="F90" i="5"/>
  <c r="F83" i="5"/>
  <c r="F86" i="5"/>
  <c r="C82" i="5"/>
  <c r="D76" i="5"/>
  <c r="F72" i="5"/>
  <c r="F70" i="5"/>
  <c r="D67" i="5"/>
  <c r="F88" i="5"/>
  <c r="C85" i="5"/>
  <c r="E45" i="5"/>
  <c r="D41" i="5"/>
  <c r="F43" i="5"/>
  <c r="C40" i="5"/>
  <c r="C46" i="5"/>
  <c r="C43" i="5"/>
  <c r="F38" i="5"/>
  <c r="E90" i="5"/>
  <c r="F87" i="5"/>
  <c r="C86" i="5"/>
  <c r="D83" i="5"/>
  <c r="D90" i="5"/>
  <c r="E87" i="5"/>
  <c r="F85" i="5"/>
  <c r="F82" i="5"/>
  <c r="C76" i="5"/>
  <c r="E73" i="5"/>
  <c r="C72" i="5"/>
  <c r="E70" i="5"/>
  <c r="C68" i="5"/>
  <c r="F91" i="5"/>
  <c r="C90" i="5"/>
  <c r="D87" i="5"/>
  <c r="D85" i="5"/>
  <c r="E82" i="5"/>
  <c r="F75" i="5"/>
  <c r="D73" i="5"/>
  <c r="F71" i="5"/>
  <c r="D70" i="5"/>
  <c r="F45" i="5"/>
  <c r="D42" i="5"/>
  <c r="D38" i="5"/>
  <c r="C12" i="5"/>
  <c r="C8" i="5"/>
  <c r="C15" i="5"/>
  <c r="C11" i="5"/>
  <c r="C7" i="5"/>
  <c r="F37" i="5"/>
  <c r="E23" i="5"/>
  <c r="E13" i="5"/>
  <c r="E10" i="5"/>
  <c r="C91" i="5"/>
  <c r="E88" i="5"/>
  <c r="C87" i="5"/>
  <c r="E85" i="5"/>
  <c r="F46" i="5"/>
  <c r="D45" i="5"/>
  <c r="F42" i="5"/>
  <c r="F40" i="5"/>
  <c r="E37" i="5"/>
  <c r="D23" i="5"/>
  <c r="E16" i="5"/>
  <c r="E12" i="5"/>
  <c r="E8" i="5"/>
  <c r="E46" i="5"/>
  <c r="C45" i="5"/>
  <c r="E42" i="5"/>
  <c r="D40" i="5"/>
  <c r="D37" i="5"/>
  <c r="D26" i="5"/>
  <c r="D22" i="5"/>
  <c r="D12" i="5"/>
  <c r="D8" i="5"/>
  <c r="C61" i="5"/>
  <c r="E58" i="5"/>
  <c r="C57" i="5"/>
  <c r="E55" i="5"/>
  <c r="C53" i="5"/>
  <c r="C41" i="5"/>
  <c r="E38" i="5"/>
  <c r="C37" i="5"/>
  <c r="C31" i="5"/>
  <c r="E28" i="5"/>
  <c r="C27" i="5"/>
  <c r="E25" i="5"/>
  <c r="C23" i="5"/>
  <c r="F15" i="5"/>
  <c r="D13" i="5"/>
  <c r="F11" i="5"/>
  <c r="D10" i="5"/>
  <c r="F7" i="5"/>
  <c r="F30" i="5"/>
  <c r="D28" i="5"/>
  <c r="F26" i="5"/>
  <c r="D25" i="5"/>
  <c r="F22" i="5"/>
  <c r="E15" i="5"/>
  <c r="C13" i="5"/>
  <c r="E11" i="5"/>
  <c r="C10" i="5"/>
  <c r="E7" i="5"/>
  <c r="F60" i="5"/>
  <c r="D58" i="5"/>
  <c r="F56" i="5"/>
  <c r="D55" i="5"/>
  <c r="F52" i="5"/>
  <c r="E60" i="5"/>
  <c r="C58" i="5"/>
  <c r="E56" i="5"/>
  <c r="C55" i="5"/>
  <c r="C42" i="5"/>
  <c r="E40" i="5"/>
  <c r="E30" i="5"/>
  <c r="C28" i="5"/>
  <c r="E26" i="5"/>
  <c r="C25" i="5"/>
  <c r="F16" i="5"/>
  <c r="D15" i="5"/>
  <c r="F12" i="5"/>
  <c r="D11" i="5"/>
  <c r="F8" i="5"/>
  <c r="Y13" i="5" l="1"/>
  <c r="Y12" i="5"/>
  <c r="Z12" i="5" s="1"/>
  <c r="Q35" i="10"/>
  <c r="Y41" i="5"/>
  <c r="Y40" i="5"/>
  <c r="Y14" i="5"/>
  <c r="Y34" i="5"/>
  <c r="Z34" i="5" s="1"/>
  <c r="Q84" i="5"/>
  <c r="Q69" i="5"/>
  <c r="Q54" i="5"/>
  <c r="Q39" i="5"/>
  <c r="Q24" i="5"/>
  <c r="Q9" i="5"/>
  <c r="Q89" i="5"/>
  <c r="Q74" i="5"/>
  <c r="Q59" i="5"/>
  <c r="Q44" i="5"/>
  <c r="Y46" i="5"/>
  <c r="Q29" i="5"/>
  <c r="Q14" i="5"/>
  <c r="D93" i="5"/>
  <c r="C78" i="5"/>
  <c r="C93" i="5"/>
  <c r="F48" i="5"/>
  <c r="D78" i="5"/>
  <c r="F93" i="5"/>
  <c r="D48" i="5"/>
  <c r="E93" i="5"/>
  <c r="F78" i="5"/>
  <c r="E78" i="5"/>
  <c r="D63" i="5"/>
  <c r="D33" i="5"/>
  <c r="C18" i="5"/>
  <c r="C48" i="5"/>
  <c r="D18" i="5"/>
  <c r="E33" i="5"/>
  <c r="C63" i="5"/>
  <c r="E63" i="5"/>
  <c r="C33" i="5"/>
  <c r="F63" i="5"/>
  <c r="E18" i="5"/>
  <c r="F33" i="5"/>
  <c r="F18" i="5"/>
  <c r="E48" i="5"/>
  <c r="Z14" i="5" l="1"/>
  <c r="AA8" i="5"/>
  <c r="Z13" i="5"/>
  <c r="M91" i="5"/>
  <c r="P90" i="5"/>
  <c r="H90" i="5"/>
  <c r="K88" i="5"/>
  <c r="G88" i="5"/>
  <c r="J87" i="5"/>
  <c r="P85" i="5"/>
  <c r="K83" i="5"/>
  <c r="N82" i="5"/>
  <c r="J82" i="5"/>
  <c r="O73" i="5"/>
  <c r="N72" i="5"/>
  <c r="I71" i="5"/>
  <c r="H70" i="5"/>
  <c r="I61" i="5"/>
  <c r="H61" i="5"/>
  <c r="G61" i="5"/>
  <c r="L60" i="5"/>
  <c r="K60" i="5"/>
  <c r="J60" i="5"/>
  <c r="O58" i="5"/>
  <c r="N58" i="5"/>
  <c r="M58" i="5"/>
  <c r="P57" i="5"/>
  <c r="I56" i="5"/>
  <c r="H56" i="5"/>
  <c r="G56" i="5"/>
  <c r="L55" i="5"/>
  <c r="K55" i="5"/>
  <c r="J55" i="5"/>
  <c r="O53" i="5"/>
  <c r="N53" i="5"/>
  <c r="M53" i="5"/>
  <c r="P52" i="5"/>
  <c r="K46" i="5"/>
  <c r="K43" i="5"/>
  <c r="O42" i="5"/>
  <c r="O40" i="5"/>
  <c r="L40" i="5"/>
  <c r="M38" i="5"/>
  <c r="J38" i="5"/>
  <c r="H38" i="5"/>
  <c r="J37" i="5"/>
  <c r="G37" i="5"/>
  <c r="AA33" i="5"/>
  <c r="Y33" i="5"/>
  <c r="AA31" i="5"/>
  <c r="Y31" i="5"/>
  <c r="K28" i="5"/>
  <c r="AA30" i="5"/>
  <c r="Y30" i="5"/>
  <c r="AA29" i="5"/>
  <c r="Y29" i="5"/>
  <c r="AA28" i="5"/>
  <c r="Y28" i="5"/>
  <c r="AA26" i="5"/>
  <c r="Y26" i="5"/>
  <c r="L23" i="5"/>
  <c r="R2" i="5"/>
  <c r="F3" i="4"/>
  <c r="Y3" i="5" s="1"/>
  <c r="C3" i="4"/>
  <c r="R3" i="5" s="1"/>
  <c r="E14" i="4"/>
  <c r="R86" i="5" s="1"/>
  <c r="E13" i="4"/>
  <c r="E12" i="4"/>
  <c r="R52" i="5" s="1"/>
  <c r="E11" i="4"/>
  <c r="E10" i="4"/>
  <c r="E9" i="4"/>
  <c r="E8" i="4"/>
  <c r="AB31" i="3"/>
  <c r="AA29" i="3"/>
  <c r="AA28" i="3"/>
  <c r="AA27" i="3"/>
  <c r="AA26" i="3"/>
  <c r="AA23" i="3"/>
  <c r="C5" i="3"/>
  <c r="Z3" i="3"/>
  <c r="S3" i="3"/>
  <c r="E14" i="1"/>
  <c r="E13" i="1"/>
  <c r="E12" i="1"/>
  <c r="E11" i="1"/>
  <c r="E10" i="1"/>
  <c r="E8" i="1"/>
  <c r="Z8" i="5" l="1"/>
  <c r="Q36" i="10"/>
  <c r="U35" i="10" s="1"/>
  <c r="I39" i="10"/>
  <c r="R59" i="5"/>
  <c r="S59" i="5" s="1"/>
  <c r="R54" i="5"/>
  <c r="S54" i="5" s="1"/>
  <c r="R74" i="5"/>
  <c r="S74" i="5" s="1"/>
  <c r="R69" i="5"/>
  <c r="S69" i="5" s="1"/>
  <c r="R57" i="5"/>
  <c r="R24" i="5"/>
  <c r="S24" i="5" s="1"/>
  <c r="R29" i="5"/>
  <c r="S29" i="5" s="1"/>
  <c r="R62" i="5"/>
  <c r="R84" i="5"/>
  <c r="S84" i="5" s="1"/>
  <c r="R89" i="5"/>
  <c r="S89" i="5" s="1"/>
  <c r="R39" i="5"/>
  <c r="S39" i="5" s="1"/>
  <c r="R44" i="5"/>
  <c r="S44" i="5" s="1"/>
  <c r="R46" i="5"/>
  <c r="R93" i="3"/>
  <c r="S93" i="3" s="1"/>
  <c r="R92" i="3"/>
  <c r="S92" i="3" s="1"/>
  <c r="R88" i="3"/>
  <c r="S88" i="3" s="1"/>
  <c r="R91" i="3"/>
  <c r="S91" i="3" s="1"/>
  <c r="R89" i="3"/>
  <c r="S89" i="3" s="1"/>
  <c r="R84" i="3"/>
  <c r="S84" i="3" s="1"/>
  <c r="R90" i="3"/>
  <c r="S90" i="3" s="1"/>
  <c r="R87" i="3"/>
  <c r="S87" i="3" s="1"/>
  <c r="R85" i="3"/>
  <c r="S85" i="3" s="1"/>
  <c r="R86" i="3"/>
  <c r="S86" i="3" s="1"/>
  <c r="R83" i="3"/>
  <c r="S83" i="3" s="1"/>
  <c r="R30" i="3"/>
  <c r="S30" i="3" s="1"/>
  <c r="R29" i="3"/>
  <c r="S29" i="3" s="1"/>
  <c r="R28" i="3"/>
  <c r="S28" i="3" s="1"/>
  <c r="R31" i="3"/>
  <c r="S31" i="3" s="1"/>
  <c r="R33" i="3"/>
  <c r="S33" i="3" s="1"/>
  <c r="R26" i="3"/>
  <c r="S26" i="3" s="1"/>
  <c r="R27" i="3"/>
  <c r="S27" i="3" s="1"/>
  <c r="R25" i="3"/>
  <c r="S25" i="3" s="1"/>
  <c r="R24" i="3"/>
  <c r="S24" i="3" s="1"/>
  <c r="R23" i="3"/>
  <c r="S23" i="3" s="1"/>
  <c r="R32" i="3"/>
  <c r="S32" i="3" s="1"/>
  <c r="R48" i="3"/>
  <c r="S48" i="3" s="1"/>
  <c r="R40" i="3"/>
  <c r="S40" i="3" s="1"/>
  <c r="R38" i="3"/>
  <c r="S38" i="3" s="1"/>
  <c r="R43" i="3"/>
  <c r="S43" i="3" s="1"/>
  <c r="R39" i="3"/>
  <c r="S39" i="3" s="1"/>
  <c r="R42" i="3"/>
  <c r="S42" i="3" s="1"/>
  <c r="R47" i="3"/>
  <c r="S47" i="3" s="1"/>
  <c r="R46" i="3"/>
  <c r="S46" i="3" s="1"/>
  <c r="R45" i="3"/>
  <c r="S45" i="3" s="1"/>
  <c r="R44" i="3"/>
  <c r="S44" i="3" s="1"/>
  <c r="R41" i="3"/>
  <c r="S41" i="3" s="1"/>
  <c r="R60" i="3"/>
  <c r="S60" i="3" s="1"/>
  <c r="R58" i="3"/>
  <c r="S58" i="3" s="1"/>
  <c r="R56" i="3"/>
  <c r="S56" i="3" s="1"/>
  <c r="R61" i="3"/>
  <c r="S61" i="3" s="1"/>
  <c r="R54" i="3"/>
  <c r="S54" i="3" s="1"/>
  <c r="R57" i="3"/>
  <c r="S57" i="3" s="1"/>
  <c r="R59" i="3"/>
  <c r="S59" i="3" s="1"/>
  <c r="R55" i="3"/>
  <c r="S55" i="3" s="1"/>
  <c r="R53" i="3"/>
  <c r="S53" i="3" s="1"/>
  <c r="R62" i="3"/>
  <c r="S62" i="3" s="1"/>
  <c r="R63" i="3"/>
  <c r="S63" i="3" s="1"/>
  <c r="R68" i="3"/>
  <c r="S68" i="3" s="1"/>
  <c r="R74" i="3"/>
  <c r="S74" i="3" s="1"/>
  <c r="R77" i="3"/>
  <c r="S77" i="3" s="1"/>
  <c r="R75" i="3"/>
  <c r="S75" i="3" s="1"/>
  <c r="R69" i="3"/>
  <c r="S69" i="3" s="1"/>
  <c r="R76" i="3"/>
  <c r="S76" i="3" s="1"/>
  <c r="R73" i="3"/>
  <c r="S73" i="3" s="1"/>
  <c r="R78" i="3"/>
  <c r="S78" i="3" s="1"/>
  <c r="R72" i="3"/>
  <c r="S72" i="3" s="1"/>
  <c r="R70" i="3"/>
  <c r="S70" i="3" s="1"/>
  <c r="R71" i="3"/>
  <c r="S71" i="3" s="1"/>
  <c r="N17" i="3"/>
  <c r="N7" i="3"/>
  <c r="R14" i="5"/>
  <c r="S14" i="5" s="1"/>
  <c r="R9" i="5"/>
  <c r="S9" i="5" s="1"/>
  <c r="I17" i="3"/>
  <c r="G17" i="3"/>
  <c r="F17" i="3"/>
  <c r="D17" i="3"/>
  <c r="C17" i="3"/>
  <c r="E17" i="3"/>
  <c r="C8" i="3"/>
  <c r="Y23" i="3" s="1"/>
  <c r="C13" i="3"/>
  <c r="Y28" i="3" s="1"/>
  <c r="C7" i="3"/>
  <c r="C14" i="3"/>
  <c r="C12" i="3"/>
  <c r="C11" i="3"/>
  <c r="C15" i="3"/>
  <c r="Y30" i="3" s="1"/>
  <c r="C16" i="3"/>
  <c r="Y31" i="3" s="1"/>
  <c r="Z31" i="3" s="1"/>
  <c r="C10" i="3"/>
  <c r="Y14" i="3" s="1"/>
  <c r="D7" i="3"/>
  <c r="Y38" i="3" s="1"/>
  <c r="C9" i="3"/>
  <c r="Y24" i="3" s="1"/>
  <c r="Z25" i="5"/>
  <c r="Y35" i="5" s="1"/>
  <c r="O9" i="10" s="1"/>
  <c r="H17" i="3"/>
  <c r="E8" i="3"/>
  <c r="M17" i="3"/>
  <c r="E7" i="3"/>
  <c r="R17" i="3"/>
  <c r="K17" i="3"/>
  <c r="D8" i="3"/>
  <c r="E16" i="3"/>
  <c r="L17" i="3"/>
  <c r="D16" i="3"/>
  <c r="P17" i="3"/>
  <c r="J17" i="3"/>
  <c r="O17" i="3"/>
  <c r="R9" i="3"/>
  <c r="K9" i="3"/>
  <c r="E9" i="3"/>
  <c r="P9" i="3"/>
  <c r="J9" i="3"/>
  <c r="D9" i="3"/>
  <c r="O9" i="3"/>
  <c r="I9" i="3"/>
  <c r="N9" i="3"/>
  <c r="H9" i="3"/>
  <c r="M9" i="3"/>
  <c r="G9" i="3"/>
  <c r="L9" i="3"/>
  <c r="F9" i="3"/>
  <c r="AB22" i="3"/>
  <c r="AA32" i="3" s="1"/>
  <c r="V9" i="9" s="1"/>
  <c r="R14" i="3"/>
  <c r="K14" i="3"/>
  <c r="E14" i="3"/>
  <c r="J14" i="3"/>
  <c r="D14" i="3"/>
  <c r="H14" i="3"/>
  <c r="P14" i="3"/>
  <c r="O14" i="3"/>
  <c r="I14" i="3"/>
  <c r="N14" i="3"/>
  <c r="F14" i="3"/>
  <c r="M14" i="3"/>
  <c r="G14" i="3"/>
  <c r="L14" i="3"/>
  <c r="P7" i="3"/>
  <c r="R7" i="3"/>
  <c r="K16" i="3"/>
  <c r="L15" i="3"/>
  <c r="F15" i="3"/>
  <c r="M13" i="3"/>
  <c r="G13" i="3"/>
  <c r="N12" i="3"/>
  <c r="H12" i="3"/>
  <c r="O11" i="3"/>
  <c r="I11" i="3"/>
  <c r="O10" i="3"/>
  <c r="I10" i="3"/>
  <c r="P8" i="3"/>
  <c r="J8" i="3"/>
  <c r="K7" i="3"/>
  <c r="N16" i="3"/>
  <c r="K12" i="3"/>
  <c r="M8" i="3"/>
  <c r="P16" i="3"/>
  <c r="J16" i="3"/>
  <c r="K15" i="3"/>
  <c r="E15" i="3"/>
  <c r="L13" i="3"/>
  <c r="F13" i="3"/>
  <c r="M12" i="3"/>
  <c r="G12" i="3"/>
  <c r="N11" i="3"/>
  <c r="H11" i="3"/>
  <c r="N10" i="3"/>
  <c r="H10" i="3"/>
  <c r="O8" i="3"/>
  <c r="I8" i="3"/>
  <c r="J7" i="3"/>
  <c r="P13" i="3"/>
  <c r="L11" i="3"/>
  <c r="G8" i="3"/>
  <c r="D11" i="3"/>
  <c r="O16" i="3"/>
  <c r="I16" i="3"/>
  <c r="P15" i="3"/>
  <c r="J15" i="3"/>
  <c r="D15" i="3"/>
  <c r="K13" i="3"/>
  <c r="E13" i="3"/>
  <c r="L12" i="3"/>
  <c r="F12" i="3"/>
  <c r="M11" i="3"/>
  <c r="G11" i="3"/>
  <c r="M10" i="3"/>
  <c r="G10" i="3"/>
  <c r="N8" i="3"/>
  <c r="H8" i="3"/>
  <c r="O7" i="3"/>
  <c r="I7" i="3"/>
  <c r="O15" i="3"/>
  <c r="D13" i="3"/>
  <c r="F11" i="3"/>
  <c r="M16" i="3"/>
  <c r="G16" i="3"/>
  <c r="N15" i="3"/>
  <c r="H15" i="3"/>
  <c r="O13" i="3"/>
  <c r="I13" i="3"/>
  <c r="P12" i="3"/>
  <c r="J12" i="3"/>
  <c r="D12" i="3"/>
  <c r="K11" i="3"/>
  <c r="E11" i="3"/>
  <c r="K10" i="3"/>
  <c r="E10" i="3"/>
  <c r="L8" i="3"/>
  <c r="F8" i="3"/>
  <c r="M7" i="3"/>
  <c r="G7" i="3"/>
  <c r="H16" i="3"/>
  <c r="J13" i="3"/>
  <c r="L10" i="3"/>
  <c r="H7" i="3"/>
  <c r="L16" i="3"/>
  <c r="F16" i="3"/>
  <c r="M15" i="3"/>
  <c r="G15" i="3"/>
  <c r="N13" i="3"/>
  <c r="H13" i="3"/>
  <c r="O12" i="3"/>
  <c r="I12" i="3"/>
  <c r="P11" i="3"/>
  <c r="J11" i="3"/>
  <c r="P10" i="3"/>
  <c r="J10" i="3"/>
  <c r="D10" i="3"/>
  <c r="K8" i="3"/>
  <c r="L7" i="3"/>
  <c r="F7" i="3"/>
  <c r="I15" i="3"/>
  <c r="E12" i="3"/>
  <c r="F10" i="3"/>
  <c r="R10" i="3"/>
  <c r="R22" i="5"/>
  <c r="P37" i="5"/>
  <c r="R41" i="5"/>
  <c r="H45" i="5"/>
  <c r="K52" i="5"/>
  <c r="H53" i="5"/>
  <c r="R55" i="5"/>
  <c r="N56" i="5"/>
  <c r="K57" i="5"/>
  <c r="H58" i="5"/>
  <c r="R60" i="5"/>
  <c r="N61" i="5"/>
  <c r="G40" i="5"/>
  <c r="H42" i="5"/>
  <c r="N45" i="5"/>
  <c r="L52" i="5"/>
  <c r="I53" i="5"/>
  <c r="O56" i="5"/>
  <c r="L57" i="5"/>
  <c r="I58" i="5"/>
  <c r="O61" i="5"/>
  <c r="I25" i="5"/>
  <c r="O27" i="5"/>
  <c r="H30" i="5"/>
  <c r="N37" i="5"/>
  <c r="R38" i="5"/>
  <c r="L41" i="5"/>
  <c r="J52" i="5"/>
  <c r="G53" i="5"/>
  <c r="P55" i="5"/>
  <c r="M56" i="5"/>
  <c r="J57" i="5"/>
  <c r="G58" i="5"/>
  <c r="P60" i="5"/>
  <c r="M61" i="5"/>
  <c r="R13" i="3"/>
  <c r="R15" i="3"/>
  <c r="R12" i="3"/>
  <c r="AB25" i="5"/>
  <c r="AA35" i="5" s="1"/>
  <c r="V9" i="10" s="1"/>
  <c r="O7" i="5"/>
  <c r="L8" i="5"/>
  <c r="K10" i="5"/>
  <c r="H11" i="5"/>
  <c r="G16" i="5"/>
  <c r="R7" i="5"/>
  <c r="O8" i="5"/>
  <c r="L10" i="5"/>
  <c r="J11" i="5"/>
  <c r="I12" i="5"/>
  <c r="G15" i="5"/>
  <c r="J16" i="5"/>
  <c r="N10" i="5"/>
  <c r="H13" i="5"/>
  <c r="H7" i="5"/>
  <c r="O11" i="5"/>
  <c r="M12" i="5"/>
  <c r="K13" i="5"/>
  <c r="L15" i="5"/>
  <c r="R16" i="5"/>
  <c r="P8" i="5"/>
  <c r="K12" i="5"/>
  <c r="K15" i="5"/>
  <c r="I7" i="5"/>
  <c r="H8" i="5"/>
  <c r="G10" i="5"/>
  <c r="R11" i="5"/>
  <c r="N12" i="5"/>
  <c r="M13" i="5"/>
  <c r="N11" i="5"/>
  <c r="K16" i="5"/>
  <c r="L7" i="5"/>
  <c r="K8" i="5"/>
  <c r="H10" i="5"/>
  <c r="R12" i="5"/>
  <c r="N22" i="5"/>
  <c r="G23" i="5"/>
  <c r="L26" i="5"/>
  <c r="I27" i="5"/>
  <c r="G28" i="5"/>
  <c r="P31" i="5"/>
  <c r="R31" i="5"/>
  <c r="K31" i="5"/>
  <c r="P30" i="5"/>
  <c r="J30" i="5"/>
  <c r="O28" i="5"/>
  <c r="I28" i="5"/>
  <c r="N27" i="5"/>
  <c r="H27" i="5"/>
  <c r="M26" i="5"/>
  <c r="G26" i="5"/>
  <c r="L25" i="5"/>
  <c r="R23" i="5"/>
  <c r="K23" i="5"/>
  <c r="P22" i="5"/>
  <c r="J22" i="5"/>
  <c r="N31" i="5"/>
  <c r="H31" i="5"/>
  <c r="M30" i="5"/>
  <c r="G30" i="5"/>
  <c r="L28" i="5"/>
  <c r="R27" i="5"/>
  <c r="I31" i="5"/>
  <c r="I30" i="5"/>
  <c r="J28" i="5"/>
  <c r="J27" i="5"/>
  <c r="N26" i="5"/>
  <c r="R25" i="5"/>
  <c r="J25" i="5"/>
  <c r="M23" i="5"/>
  <c r="O22" i="5"/>
  <c r="H22" i="5"/>
  <c r="M31" i="5"/>
  <c r="N30" i="5"/>
  <c r="N28" i="5"/>
  <c r="M27" i="5"/>
  <c r="R26" i="5"/>
  <c r="J26" i="5"/>
  <c r="N25" i="5"/>
  <c r="G25" i="5"/>
  <c r="P23" i="5"/>
  <c r="I23" i="5"/>
  <c r="L22" i="5"/>
  <c r="K22" i="5"/>
  <c r="L31" i="5"/>
  <c r="L30" i="5"/>
  <c r="M28" i="5"/>
  <c r="L27" i="5"/>
  <c r="P26" i="5"/>
  <c r="I26" i="5"/>
  <c r="M25" i="5"/>
  <c r="O23" i="5"/>
  <c r="H23" i="5"/>
  <c r="J23" i="5"/>
  <c r="H25" i="5"/>
  <c r="O26" i="5"/>
  <c r="K27" i="5"/>
  <c r="H28" i="5"/>
  <c r="R32" i="5"/>
  <c r="L76" i="5"/>
  <c r="O75" i="5"/>
  <c r="I75" i="5"/>
  <c r="L73" i="5"/>
  <c r="O72" i="5"/>
  <c r="I72" i="5"/>
  <c r="L71" i="5"/>
  <c r="O70" i="5"/>
  <c r="I70" i="5"/>
  <c r="L68" i="5"/>
  <c r="O67" i="5"/>
  <c r="I67" i="5"/>
  <c r="R77" i="5"/>
  <c r="N76" i="5"/>
  <c r="H76" i="5"/>
  <c r="R75" i="5"/>
  <c r="K75" i="5"/>
  <c r="N73" i="5"/>
  <c r="H73" i="5"/>
  <c r="R72" i="5"/>
  <c r="K72" i="5"/>
  <c r="N71" i="5"/>
  <c r="H71" i="5"/>
  <c r="R70" i="5"/>
  <c r="K70" i="5"/>
  <c r="N68" i="5"/>
  <c r="H68" i="5"/>
  <c r="R67" i="5"/>
  <c r="K67" i="5"/>
  <c r="M76" i="5"/>
  <c r="G76" i="5"/>
  <c r="P75" i="5"/>
  <c r="J75" i="5"/>
  <c r="M73" i="5"/>
  <c r="G73" i="5"/>
  <c r="P72" i="5"/>
  <c r="J72" i="5"/>
  <c r="M71" i="5"/>
  <c r="G71" i="5"/>
  <c r="P70" i="5"/>
  <c r="J70" i="5"/>
  <c r="M68" i="5"/>
  <c r="G68" i="5"/>
  <c r="P67" i="5"/>
  <c r="J67" i="5"/>
  <c r="K76" i="5"/>
  <c r="N75" i="5"/>
  <c r="R73" i="5"/>
  <c r="H72" i="5"/>
  <c r="K71" i="5"/>
  <c r="N70" i="5"/>
  <c r="R68" i="5"/>
  <c r="H67" i="5"/>
  <c r="J76" i="5"/>
  <c r="M75" i="5"/>
  <c r="P73" i="5"/>
  <c r="G72" i="5"/>
  <c r="J71" i="5"/>
  <c r="M70" i="5"/>
  <c r="P68" i="5"/>
  <c r="G67" i="5"/>
  <c r="P76" i="5"/>
  <c r="G75" i="5"/>
  <c r="J73" i="5"/>
  <c r="M72" i="5"/>
  <c r="P71" i="5"/>
  <c r="G70" i="5"/>
  <c r="J68" i="5"/>
  <c r="M67" i="5"/>
  <c r="O76" i="5"/>
  <c r="I73" i="5"/>
  <c r="L72" i="5"/>
  <c r="O71" i="5"/>
  <c r="I68" i="5"/>
  <c r="L67" i="5"/>
  <c r="R76" i="5"/>
  <c r="K73" i="5"/>
  <c r="N67" i="5"/>
  <c r="I76" i="5"/>
  <c r="L70" i="5"/>
  <c r="L75" i="5"/>
  <c r="O68" i="5"/>
  <c r="H75" i="5"/>
  <c r="R71" i="5"/>
  <c r="K68" i="5"/>
  <c r="G22" i="5"/>
  <c r="N23" i="5"/>
  <c r="K25" i="5"/>
  <c r="P27" i="5"/>
  <c r="P28" i="5"/>
  <c r="K30" i="5"/>
  <c r="G31" i="5"/>
  <c r="L16" i="5"/>
  <c r="O15" i="5"/>
  <c r="I15" i="5"/>
  <c r="L13" i="5"/>
  <c r="P12" i="5"/>
  <c r="J12" i="5"/>
  <c r="M11" i="5"/>
  <c r="G11" i="5"/>
  <c r="P10" i="5"/>
  <c r="J10" i="5"/>
  <c r="Y43" i="5"/>
  <c r="I53" i="10" s="1"/>
  <c r="M8" i="5"/>
  <c r="G8" i="5"/>
  <c r="P7" i="5"/>
  <c r="J7" i="5"/>
  <c r="R17" i="5"/>
  <c r="M16" i="5"/>
  <c r="M15" i="5"/>
  <c r="N13" i="5"/>
  <c r="G13" i="5"/>
  <c r="O12" i="5"/>
  <c r="H12" i="5"/>
  <c r="P11" i="5"/>
  <c r="I11" i="5"/>
  <c r="R10" i="5"/>
  <c r="I10" i="5"/>
  <c r="R8" i="5"/>
  <c r="J8" i="5"/>
  <c r="K7" i="5"/>
  <c r="P16" i="5"/>
  <c r="I16" i="5"/>
  <c r="R15" i="5"/>
  <c r="J15" i="5"/>
  <c r="R13" i="5"/>
  <c r="J13" i="5"/>
  <c r="L12" i="5"/>
  <c r="L11" i="5"/>
  <c r="M10" i="5"/>
  <c r="N8" i="5"/>
  <c r="N7" i="5"/>
  <c r="G7" i="5"/>
  <c r="O16" i="5"/>
  <c r="P15" i="5"/>
  <c r="H15" i="5"/>
  <c r="H16" i="5"/>
  <c r="P13" i="5"/>
  <c r="I13" i="5"/>
  <c r="M7" i="5"/>
  <c r="I8" i="5"/>
  <c r="O10" i="5"/>
  <c r="K11" i="5"/>
  <c r="G12" i="5"/>
  <c r="O13" i="5"/>
  <c r="N15" i="5"/>
  <c r="N16" i="5"/>
  <c r="I22" i="5"/>
  <c r="O25" i="5"/>
  <c r="H26" i="5"/>
  <c r="R28" i="5"/>
  <c r="O30" i="5"/>
  <c r="J31" i="5"/>
  <c r="M22" i="5"/>
  <c r="P25" i="5"/>
  <c r="K26" i="5"/>
  <c r="G27" i="5"/>
  <c r="R30" i="5"/>
  <c r="O31" i="5"/>
  <c r="R47" i="5"/>
  <c r="N46" i="5"/>
  <c r="H46" i="5"/>
  <c r="R45" i="5"/>
  <c r="K45" i="5"/>
  <c r="N43" i="5"/>
  <c r="H43" i="5"/>
  <c r="R42" i="5"/>
  <c r="K42" i="5"/>
  <c r="N41" i="5"/>
  <c r="H41" i="5"/>
  <c r="R40" i="5"/>
  <c r="K40" i="5"/>
  <c r="P46" i="5"/>
  <c r="J46" i="5"/>
  <c r="M45" i="5"/>
  <c r="G45" i="5"/>
  <c r="P43" i="5"/>
  <c r="J43" i="5"/>
  <c r="M42" i="5"/>
  <c r="G42" i="5"/>
  <c r="P41" i="5"/>
  <c r="J41" i="5"/>
  <c r="M40" i="5"/>
  <c r="O46" i="5"/>
  <c r="I46" i="5"/>
  <c r="L45" i="5"/>
  <c r="O43" i="5"/>
  <c r="I43" i="5"/>
  <c r="L42" i="5"/>
  <c r="O41" i="5"/>
  <c r="I41" i="5"/>
  <c r="G46" i="5"/>
  <c r="J45" i="5"/>
  <c r="M43" i="5"/>
  <c r="P42" i="5"/>
  <c r="G41" i="5"/>
  <c r="N40" i="5"/>
  <c r="O38" i="5"/>
  <c r="I38" i="5"/>
  <c r="L37" i="5"/>
  <c r="M46" i="5"/>
  <c r="P45" i="5"/>
  <c r="G43" i="5"/>
  <c r="J42" i="5"/>
  <c r="M41" i="5"/>
  <c r="I40" i="5"/>
  <c r="L38" i="5"/>
  <c r="O37" i="5"/>
  <c r="I37" i="5"/>
  <c r="K37" i="5"/>
  <c r="N38" i="5"/>
  <c r="H40" i="5"/>
  <c r="I42" i="5"/>
  <c r="L43" i="5"/>
  <c r="O45" i="5"/>
  <c r="M37" i="5"/>
  <c r="G38" i="5"/>
  <c r="P38" i="5"/>
  <c r="J40" i="5"/>
  <c r="K41" i="5"/>
  <c r="N42" i="5"/>
  <c r="R43" i="5"/>
  <c r="R92" i="5"/>
  <c r="N91" i="5"/>
  <c r="H91" i="5"/>
  <c r="R90" i="5"/>
  <c r="K90" i="5"/>
  <c r="N88" i="5"/>
  <c r="H88" i="5"/>
  <c r="R87" i="5"/>
  <c r="K87" i="5"/>
  <c r="N86" i="5"/>
  <c r="H86" i="5"/>
  <c r="R85" i="5"/>
  <c r="K85" i="5"/>
  <c r="N83" i="5"/>
  <c r="H83" i="5"/>
  <c r="R82" i="5"/>
  <c r="K82" i="5"/>
  <c r="P91" i="5"/>
  <c r="J91" i="5"/>
  <c r="M90" i="5"/>
  <c r="G90" i="5"/>
  <c r="P88" i="5"/>
  <c r="J88" i="5"/>
  <c r="M87" i="5"/>
  <c r="G87" i="5"/>
  <c r="P86" i="5"/>
  <c r="J86" i="5"/>
  <c r="M85" i="5"/>
  <c r="G85" i="5"/>
  <c r="P83" i="5"/>
  <c r="J83" i="5"/>
  <c r="M82" i="5"/>
  <c r="G82" i="5"/>
  <c r="O91" i="5"/>
  <c r="I91" i="5"/>
  <c r="L90" i="5"/>
  <c r="O88" i="5"/>
  <c r="I88" i="5"/>
  <c r="L87" i="5"/>
  <c r="O86" i="5"/>
  <c r="I86" i="5"/>
  <c r="L85" i="5"/>
  <c r="O83" i="5"/>
  <c r="I83" i="5"/>
  <c r="L82" i="5"/>
  <c r="G91" i="5"/>
  <c r="J90" i="5"/>
  <c r="M88" i="5"/>
  <c r="P87" i="5"/>
  <c r="G86" i="5"/>
  <c r="J85" i="5"/>
  <c r="M83" i="5"/>
  <c r="P82" i="5"/>
  <c r="I90" i="5"/>
  <c r="L88" i="5"/>
  <c r="O87" i="5"/>
  <c r="I85" i="5"/>
  <c r="L83" i="5"/>
  <c r="O82" i="5"/>
  <c r="L91" i="5"/>
  <c r="O90" i="5"/>
  <c r="I87" i="5"/>
  <c r="L86" i="5"/>
  <c r="O85" i="5"/>
  <c r="I82" i="5"/>
  <c r="K91" i="5"/>
  <c r="N90" i="5"/>
  <c r="R88" i="5"/>
  <c r="H87" i="5"/>
  <c r="K86" i="5"/>
  <c r="N85" i="5"/>
  <c r="R83" i="5"/>
  <c r="H82" i="5"/>
  <c r="H85" i="5"/>
  <c r="N87" i="5"/>
  <c r="R91" i="5"/>
  <c r="H37" i="5"/>
  <c r="R37" i="5"/>
  <c r="K38" i="5"/>
  <c r="P40" i="5"/>
  <c r="I45" i="5"/>
  <c r="L46" i="5"/>
  <c r="G83" i="5"/>
  <c r="M86" i="5"/>
  <c r="H52" i="5"/>
  <c r="N52" i="5"/>
  <c r="K53" i="5"/>
  <c r="R53" i="5"/>
  <c r="H55" i="5"/>
  <c r="N55" i="5"/>
  <c r="K56" i="5"/>
  <c r="R56" i="5"/>
  <c r="H57" i="5"/>
  <c r="N57" i="5"/>
  <c r="K58" i="5"/>
  <c r="R58" i="5"/>
  <c r="H60" i="5"/>
  <c r="N60" i="5"/>
  <c r="K61" i="5"/>
  <c r="R61" i="5"/>
  <c r="I52" i="5"/>
  <c r="O52" i="5"/>
  <c r="L53" i="5"/>
  <c r="I55" i="5"/>
  <c r="O55" i="5"/>
  <c r="L56" i="5"/>
  <c r="I57" i="5"/>
  <c r="O57" i="5"/>
  <c r="L58" i="5"/>
  <c r="I60" i="5"/>
  <c r="O60" i="5"/>
  <c r="L61" i="5"/>
  <c r="G52" i="5"/>
  <c r="M52" i="5"/>
  <c r="J53" i="5"/>
  <c r="P53" i="5"/>
  <c r="G55" i="5"/>
  <c r="M55" i="5"/>
  <c r="J56" i="5"/>
  <c r="P56" i="5"/>
  <c r="G57" i="5"/>
  <c r="M57" i="5"/>
  <c r="J58" i="5"/>
  <c r="P58" i="5"/>
  <c r="G60" i="5"/>
  <c r="M60" i="5"/>
  <c r="J61" i="5"/>
  <c r="P61" i="5"/>
  <c r="R16" i="3"/>
  <c r="R8" i="3"/>
  <c r="R11" i="3"/>
  <c r="Y27" i="3" l="1"/>
  <c r="Y7" i="3"/>
  <c r="Y22" i="3"/>
  <c r="T32" i="3"/>
  <c r="T47" i="3"/>
  <c r="T77" i="3"/>
  <c r="T83" i="3"/>
  <c r="T92" i="3"/>
  <c r="T53" i="3"/>
  <c r="S64" i="3"/>
  <c r="T68" i="3"/>
  <c r="S79" i="3"/>
  <c r="T23" i="3"/>
  <c r="S34" i="3"/>
  <c r="S94" i="3"/>
  <c r="T62" i="3"/>
  <c r="T38" i="3"/>
  <c r="T49" i="3" s="1"/>
  <c r="S49" i="3"/>
  <c r="Z41" i="5"/>
  <c r="AA41" i="5"/>
  <c r="Y44" i="3"/>
  <c r="AA44" i="3"/>
  <c r="Q17" i="3"/>
  <c r="S17" i="3" s="1"/>
  <c r="Z44" i="3"/>
  <c r="AA38" i="3"/>
  <c r="Z14" i="3"/>
  <c r="Y25" i="3"/>
  <c r="Y29" i="3"/>
  <c r="Y13" i="3"/>
  <c r="Z13" i="3" s="1"/>
  <c r="Y26" i="3"/>
  <c r="Y12" i="3"/>
  <c r="Z12" i="3" s="1"/>
  <c r="AA39" i="3"/>
  <c r="Y39" i="3"/>
  <c r="Q9" i="3"/>
  <c r="S9" i="3" s="1"/>
  <c r="Z46" i="5"/>
  <c r="AA46" i="5"/>
  <c r="Z40" i="5"/>
  <c r="AA40" i="5"/>
  <c r="D18" i="3"/>
  <c r="Q12" i="3"/>
  <c r="S12" i="3" s="1"/>
  <c r="Q14" i="3"/>
  <c r="S14" i="3" s="1"/>
  <c r="J18" i="3"/>
  <c r="H18" i="3"/>
  <c r="C18" i="3"/>
  <c r="Q10" i="3"/>
  <c r="S10" i="3" s="1"/>
  <c r="I33" i="5"/>
  <c r="M33" i="5"/>
  <c r="Q15" i="3"/>
  <c r="S15" i="3" s="1"/>
  <c r="Y40" i="3"/>
  <c r="Y43" i="3"/>
  <c r="P18" i="3"/>
  <c r="O18" i="3"/>
  <c r="N18" i="3"/>
  <c r="K18" i="3"/>
  <c r="L18" i="3"/>
  <c r="I18" i="3"/>
  <c r="Q8" i="3"/>
  <c r="S8" i="3" s="1"/>
  <c r="Q16" i="3"/>
  <c r="S16" i="3" s="1"/>
  <c r="E18" i="3"/>
  <c r="Q7" i="3"/>
  <c r="S7" i="3" s="1"/>
  <c r="Q11" i="3"/>
  <c r="S11" i="3" s="1"/>
  <c r="Q13" i="3"/>
  <c r="S13" i="3" s="1"/>
  <c r="G18" i="3"/>
  <c r="F18" i="3"/>
  <c r="M18" i="3"/>
  <c r="Y41" i="3"/>
  <c r="Y45" i="3"/>
  <c r="I40" i="9" s="1"/>
  <c r="Y46" i="3"/>
  <c r="I41" i="9" s="1"/>
  <c r="Y42" i="3"/>
  <c r="AA46" i="3"/>
  <c r="O41" i="9" s="1"/>
  <c r="AA40" i="3"/>
  <c r="AA41" i="3"/>
  <c r="AA45" i="3"/>
  <c r="O40" i="9" s="1"/>
  <c r="Z43" i="3"/>
  <c r="AA43" i="3"/>
  <c r="Z46" i="3"/>
  <c r="L41" i="9" s="1"/>
  <c r="AA42" i="3"/>
  <c r="M48" i="5"/>
  <c r="Y48" i="5"/>
  <c r="I57" i="10" s="1"/>
  <c r="I43" i="10" s="1"/>
  <c r="H48" i="5"/>
  <c r="Q57" i="5"/>
  <c r="S57" i="5" s="1"/>
  <c r="Q52" i="5"/>
  <c r="S52" i="5" s="1"/>
  <c r="J48" i="5"/>
  <c r="Q16" i="5"/>
  <c r="S16" i="5" s="1"/>
  <c r="Q10" i="5"/>
  <c r="S10" i="5" s="1"/>
  <c r="N18" i="5"/>
  <c r="Q7" i="5"/>
  <c r="S7" i="5" s="1"/>
  <c r="Q11" i="5"/>
  <c r="S11" i="5" s="1"/>
  <c r="Q12" i="5"/>
  <c r="S12" i="5" s="1"/>
  <c r="O18" i="5"/>
  <c r="J63" i="5"/>
  <c r="Q27" i="5"/>
  <c r="S27" i="5" s="1"/>
  <c r="I63" i="5"/>
  <c r="H93" i="5"/>
  <c r="I18" i="5"/>
  <c r="L78" i="5"/>
  <c r="Z42" i="5"/>
  <c r="Q53" i="5"/>
  <c r="S53" i="5" s="1"/>
  <c r="M63" i="5"/>
  <c r="K93" i="5"/>
  <c r="Z48" i="5"/>
  <c r="L57" i="10" s="1"/>
  <c r="L43" i="10" s="1"/>
  <c r="H18" i="5"/>
  <c r="Q23" i="5"/>
  <c r="S23" i="5" s="1"/>
  <c r="Q26" i="5"/>
  <c r="S26" i="5" s="1"/>
  <c r="Q55" i="5"/>
  <c r="S55" i="5" s="1"/>
  <c r="Q62" i="5"/>
  <c r="S62" i="5" s="1"/>
  <c r="AA45" i="5"/>
  <c r="N78" i="5"/>
  <c r="Q71" i="5"/>
  <c r="S71" i="5" s="1"/>
  <c r="AA44" i="5"/>
  <c r="O54" i="10" s="1"/>
  <c r="Q13" i="5"/>
  <c r="S13" i="5" s="1"/>
  <c r="Q17" i="5"/>
  <c r="S17" i="5" s="1"/>
  <c r="Q58" i="5"/>
  <c r="S58" i="5" s="1"/>
  <c r="Q61" i="5"/>
  <c r="S61" i="5" s="1"/>
  <c r="L63" i="5"/>
  <c r="Q87" i="5"/>
  <c r="S87" i="5" s="1"/>
  <c r="M93" i="5"/>
  <c r="Q86" i="5"/>
  <c r="S86" i="5" s="1"/>
  <c r="N48" i="5"/>
  <c r="Y44" i="5"/>
  <c r="I54" i="10" s="1"/>
  <c r="Q41" i="5"/>
  <c r="S41" i="5" s="1"/>
  <c r="Z43" i="5"/>
  <c r="L53" i="10" s="1"/>
  <c r="L18" i="5"/>
  <c r="AA47" i="5"/>
  <c r="O56" i="10" s="1"/>
  <c r="O42" i="10" s="1"/>
  <c r="Y45" i="5"/>
  <c r="I52" i="10" s="1"/>
  <c r="G78" i="5"/>
  <c r="Q73" i="5"/>
  <c r="S73" i="5" s="1"/>
  <c r="P78" i="5"/>
  <c r="Q77" i="5"/>
  <c r="S77" i="5" s="1"/>
  <c r="Q32" i="5"/>
  <c r="S32" i="5" s="1"/>
  <c r="L33" i="5"/>
  <c r="H33" i="5"/>
  <c r="Q90" i="5"/>
  <c r="S90" i="5" s="1"/>
  <c r="Q91" i="5"/>
  <c r="S91" i="5" s="1"/>
  <c r="Q46" i="5"/>
  <c r="S46" i="5" s="1"/>
  <c r="Y42" i="5"/>
  <c r="P63" i="5"/>
  <c r="N63" i="5"/>
  <c r="Q40" i="5"/>
  <c r="S40" i="5" s="1"/>
  <c r="Q82" i="5"/>
  <c r="S82" i="5" s="1"/>
  <c r="Q83" i="5"/>
  <c r="S83" i="5" s="1"/>
  <c r="N93" i="5"/>
  <c r="L48" i="5"/>
  <c r="Q47" i="5"/>
  <c r="S47" i="5" s="1"/>
  <c r="Q38" i="5"/>
  <c r="S38" i="5" s="1"/>
  <c r="AA48" i="5"/>
  <c r="O57" i="10" s="1"/>
  <c r="O43" i="10" s="1"/>
  <c r="Z45" i="5"/>
  <c r="K18" i="5"/>
  <c r="Q15" i="5"/>
  <c r="S15" i="5" s="1"/>
  <c r="M78" i="5"/>
  <c r="Q68" i="5"/>
  <c r="S68" i="5" s="1"/>
  <c r="Q75" i="5"/>
  <c r="S75" i="5" s="1"/>
  <c r="Q28" i="5"/>
  <c r="S28" i="5" s="1"/>
  <c r="Y47" i="5"/>
  <c r="I56" i="10" s="1"/>
  <c r="O33" i="5"/>
  <c r="Q22" i="5"/>
  <c r="S22" i="5" s="1"/>
  <c r="N33" i="5"/>
  <c r="Q60" i="5"/>
  <c r="S60" i="5" s="1"/>
  <c r="O63" i="5"/>
  <c r="H63" i="5"/>
  <c r="I93" i="5"/>
  <c r="O93" i="5"/>
  <c r="P93" i="5"/>
  <c r="L93" i="5"/>
  <c r="J93" i="5"/>
  <c r="Q85" i="5"/>
  <c r="S85" i="5" s="1"/>
  <c r="P48" i="5"/>
  <c r="K48" i="5"/>
  <c r="Q45" i="5"/>
  <c r="S45" i="5" s="1"/>
  <c r="Q42" i="5"/>
  <c r="S42" i="5" s="1"/>
  <c r="M18" i="5"/>
  <c r="AA42" i="5"/>
  <c r="G33" i="5"/>
  <c r="Q72" i="5"/>
  <c r="S72" i="5" s="1"/>
  <c r="K33" i="5"/>
  <c r="Q31" i="5"/>
  <c r="S31" i="5" s="1"/>
  <c r="J33" i="5"/>
  <c r="G48" i="5"/>
  <c r="J18" i="5"/>
  <c r="Q76" i="5"/>
  <c r="S76" i="5" s="1"/>
  <c r="Q70" i="5"/>
  <c r="S70" i="5" s="1"/>
  <c r="I78" i="5"/>
  <c r="P33" i="5"/>
  <c r="Q8" i="5"/>
  <c r="S8" i="5" s="1"/>
  <c r="P18" i="5"/>
  <c r="Q67" i="5"/>
  <c r="S67" i="5" s="1"/>
  <c r="K78" i="5"/>
  <c r="O78" i="5"/>
  <c r="AA43" i="5"/>
  <c r="O53" i="10" s="1"/>
  <c r="Z47" i="5"/>
  <c r="L56" i="10" s="1"/>
  <c r="L42" i="10" s="1"/>
  <c r="Q30" i="5"/>
  <c r="S30" i="5" s="1"/>
  <c r="Q56" i="5"/>
  <c r="S56" i="5" s="1"/>
  <c r="I48" i="5"/>
  <c r="G63" i="5"/>
  <c r="K63" i="5"/>
  <c r="Q92" i="5"/>
  <c r="S92" i="5" s="1"/>
  <c r="G93" i="5"/>
  <c r="Q88" i="5"/>
  <c r="S88" i="5" s="1"/>
  <c r="Q37" i="5"/>
  <c r="S37" i="5" s="1"/>
  <c r="O48" i="5"/>
  <c r="Q43" i="5"/>
  <c r="S43" i="5" s="1"/>
  <c r="G18" i="5"/>
  <c r="Z44" i="5"/>
  <c r="L54" i="10" s="1"/>
  <c r="H78" i="5"/>
  <c r="J78" i="5"/>
  <c r="Q25" i="5"/>
  <c r="S25" i="5" s="1"/>
  <c r="AA8" i="3" l="1"/>
  <c r="Z8" i="3"/>
  <c r="AA13" i="5"/>
  <c r="AA12" i="5"/>
  <c r="U33" i="9"/>
  <c r="T34" i="3"/>
  <c r="I51" i="10"/>
  <c r="Y49" i="5"/>
  <c r="AA49" i="5"/>
  <c r="Z49" i="5"/>
  <c r="T94" i="3"/>
  <c r="T79" i="3"/>
  <c r="T64" i="3"/>
  <c r="Y47" i="3"/>
  <c r="AA47" i="3"/>
  <c r="L52" i="10"/>
  <c r="L51" i="10"/>
  <c r="O52" i="10"/>
  <c r="I42" i="10"/>
  <c r="O51" i="10"/>
  <c r="AA15" i="3"/>
  <c r="AB41" i="5"/>
  <c r="AC41" i="5" s="1"/>
  <c r="AA15" i="5"/>
  <c r="AA17" i="5" s="1"/>
  <c r="AA14" i="5"/>
  <c r="T46" i="5"/>
  <c r="T37" i="5"/>
  <c r="T7" i="5"/>
  <c r="T16" i="5"/>
  <c r="T76" i="5"/>
  <c r="T82" i="5"/>
  <c r="T91" i="5"/>
  <c r="T67" i="5"/>
  <c r="T52" i="5"/>
  <c r="T61" i="5"/>
  <c r="T22" i="5"/>
  <c r="T31" i="5"/>
  <c r="AB44" i="3"/>
  <c r="AC44" i="3" s="1"/>
  <c r="AA13" i="3"/>
  <c r="AA14" i="3"/>
  <c r="Z22" i="3"/>
  <c r="Y32" i="3" s="1"/>
  <c r="O9" i="9" s="1"/>
  <c r="T16" i="3"/>
  <c r="T7" i="3"/>
  <c r="Z42" i="3"/>
  <c r="Z41" i="3"/>
  <c r="AB39" i="3"/>
  <c r="Z39" i="3"/>
  <c r="AB46" i="5"/>
  <c r="AC46" i="5" s="1"/>
  <c r="Z40" i="3"/>
  <c r="Z45" i="3"/>
  <c r="L40" i="9" s="1"/>
  <c r="Q18" i="3"/>
  <c r="AB43" i="3"/>
  <c r="AC43" i="3" s="1"/>
  <c r="AB45" i="3"/>
  <c r="R40" i="9" s="1"/>
  <c r="AB42" i="3"/>
  <c r="S18" i="3"/>
  <c r="AB46" i="3"/>
  <c r="AB40" i="3"/>
  <c r="AB42" i="5"/>
  <c r="AC42" i="5" s="1"/>
  <c r="AB43" i="5"/>
  <c r="S93" i="5"/>
  <c r="Q18" i="5"/>
  <c r="AB47" i="5"/>
  <c r="AB48" i="5"/>
  <c r="S78" i="5"/>
  <c r="Q78" i="5"/>
  <c r="Q63" i="5"/>
  <c r="Q93" i="5"/>
  <c r="Q48" i="5"/>
  <c r="Q33" i="5"/>
  <c r="AB45" i="5"/>
  <c r="S33" i="5"/>
  <c r="S63" i="5"/>
  <c r="AB44" i="5"/>
  <c r="S48" i="5"/>
  <c r="AB40" i="5"/>
  <c r="S18" i="5"/>
  <c r="AB41" i="3"/>
  <c r="I37" i="9" l="1"/>
  <c r="AB49" i="5"/>
  <c r="AC49" i="5" s="1"/>
  <c r="AC40" i="5"/>
  <c r="R51" i="10"/>
  <c r="U51" i="10" s="1"/>
  <c r="AC44" i="5"/>
  <c r="R54" i="10"/>
  <c r="U54" i="10" s="1"/>
  <c r="AC47" i="5"/>
  <c r="R56" i="10"/>
  <c r="AC48" i="5"/>
  <c r="R57" i="10"/>
  <c r="AC45" i="5"/>
  <c r="R52" i="10"/>
  <c r="U52" i="10" s="1"/>
  <c r="AC43" i="5"/>
  <c r="R53" i="10"/>
  <c r="U53" i="10" s="1"/>
  <c r="U40" i="9"/>
  <c r="AA18" i="5"/>
  <c r="AC46" i="3"/>
  <c r="R41" i="9"/>
  <c r="U41" i="9" s="1"/>
  <c r="T48" i="5"/>
  <c r="T33" i="5"/>
  <c r="T93" i="5"/>
  <c r="T78" i="5"/>
  <c r="T63" i="5"/>
  <c r="Z16" i="3"/>
  <c r="T18" i="3"/>
  <c r="AC42" i="3"/>
  <c r="AC41" i="3"/>
  <c r="AC39" i="3"/>
  <c r="AC40" i="3"/>
  <c r="AC45" i="3"/>
  <c r="T18" i="5"/>
  <c r="Z18" i="3" l="1"/>
  <c r="M4" i="4"/>
  <c r="U42" i="9"/>
  <c r="Y42" i="9" s="1"/>
  <c r="U55" i="10"/>
  <c r="Y55" i="10" s="1"/>
  <c r="U57" i="10"/>
  <c r="R43" i="10"/>
  <c r="U43" i="10" s="1"/>
  <c r="R42" i="10"/>
  <c r="U42" i="10" s="1"/>
  <c r="U56" i="10"/>
  <c r="Z38" i="3"/>
  <c r="Z47" i="3" s="1"/>
  <c r="AA16" i="5" l="1"/>
  <c r="AA21" i="5" s="1"/>
  <c r="AC33" i="9"/>
  <c r="U44" i="10"/>
  <c r="Y44" i="10" s="1"/>
  <c r="AC35" i="10" s="1"/>
  <c r="U58" i="10"/>
  <c r="Y58" i="10" s="1"/>
  <c r="AC51" i="10" s="1"/>
  <c r="AA12" i="3"/>
  <c r="AA16" i="3" s="1"/>
  <c r="AA18" i="3" s="1"/>
  <c r="AB38" i="3"/>
  <c r="V29" i="10" l="1"/>
  <c r="B79" i="10" s="1"/>
  <c r="P79" i="10" s="1"/>
  <c r="B59" i="9"/>
  <c r="P59" i="9" s="1"/>
  <c r="AC38" i="3"/>
  <c r="AB47" i="3"/>
  <c r="AC47" i="3" s="1"/>
</calcChain>
</file>

<file path=xl/comments1.xml><?xml version="1.0" encoding="utf-8"?>
<comments xmlns="http://schemas.openxmlformats.org/spreadsheetml/2006/main">
  <authors>
    <author>howtects05</author>
    <author>CatenaRentalSystem</author>
  </authors>
  <commentList>
    <comment ref="B7" authorId="0" shapeId="0">
      <text>
        <r>
          <rPr>
            <b/>
            <sz val="9"/>
            <color indexed="81"/>
            <rFont val="MS P ゴシック"/>
            <family val="3"/>
            <charset val="128"/>
          </rPr>
          <t>請求書ごとに番号で区分します。</t>
        </r>
      </text>
    </comment>
    <comment ref="B18"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8" authorId="0" shapeId="0">
      <text>
        <r>
          <rPr>
            <sz val="9"/>
            <color indexed="81"/>
            <rFont val="MS P ゴシック"/>
            <family val="3"/>
            <charset val="128"/>
          </rPr>
          <t xml:space="preserve">プルダウンで入力します。
</t>
        </r>
      </text>
    </comment>
    <comment ref="E18" authorId="0" shapeId="0">
      <text>
        <r>
          <rPr>
            <sz val="9"/>
            <color indexed="81"/>
            <rFont val="MS P ゴシック"/>
            <family val="3"/>
            <charset val="128"/>
          </rPr>
          <t xml:space="preserve">自動入力されます。
</t>
        </r>
      </text>
    </comment>
    <comment ref="F18" authorId="0" shapeId="0">
      <text>
        <r>
          <rPr>
            <b/>
            <sz val="9"/>
            <color indexed="81"/>
            <rFont val="MS P ゴシック"/>
            <family val="3"/>
            <charset val="128"/>
          </rPr>
          <t>商品名：任意
読みづらい場合は適宜幅を拡張してください</t>
        </r>
      </text>
    </comment>
    <comment ref="A19" authorId="1" shapeId="0">
      <text>
        <r>
          <rPr>
            <b/>
            <sz val="9"/>
            <color indexed="81"/>
            <rFont val="MS P ゴシック"/>
            <family val="3"/>
            <charset val="128"/>
          </rPr>
          <t>見積書のページ毎に番号をつけていただき、その番号を記載してください。</t>
        </r>
      </text>
    </comment>
    <comment ref="L19" authorId="0" shapeId="0">
      <text>
        <r>
          <rPr>
            <sz val="9"/>
            <color indexed="81"/>
            <rFont val="MS P ゴシック"/>
            <family val="3"/>
            <charset val="128"/>
          </rPr>
          <t>プルダウンで選択
1部材ごとに加工の対象となるものについて入力します。</t>
        </r>
      </text>
    </comment>
    <comment ref="S19" authorId="0" shapeId="0">
      <text>
        <r>
          <rPr>
            <sz val="9"/>
            <color indexed="81"/>
            <rFont val="MS P ゴシック"/>
            <family val="3"/>
            <charset val="128"/>
          </rPr>
          <t>プルダウンで選択
1部材ごとに加工の対象となるものについて入力します。</t>
        </r>
      </text>
    </comment>
    <comment ref="T19" authorId="0" shapeId="0">
      <text>
        <r>
          <rPr>
            <sz val="9"/>
            <color indexed="81"/>
            <rFont val="MS P ゴシック"/>
            <family val="3"/>
            <charset val="128"/>
          </rPr>
          <t>プルダウンで選択
1部材ごとに加工の対象となるものについて入力します。</t>
        </r>
      </text>
    </comment>
    <comment ref="U19" authorId="0" shapeId="0">
      <text>
        <r>
          <rPr>
            <sz val="9"/>
            <color indexed="81"/>
            <rFont val="MS P ゴシック"/>
            <family val="3"/>
            <charset val="128"/>
          </rPr>
          <t>プルダウンで選択
1部材ごとに加工の対象となるものについて入力します。</t>
        </r>
      </text>
    </comment>
    <comment ref="X19" authorId="0" shapeId="0">
      <text>
        <r>
          <rPr>
            <sz val="9"/>
            <color indexed="81"/>
            <rFont val="MS P ゴシック"/>
            <family val="3"/>
            <charset val="128"/>
          </rPr>
          <t>プルダウンで選択
1部材ごとに運搬の対象となるものについて入力します。</t>
        </r>
      </text>
    </comment>
    <comment ref="AA19" authorId="0" shapeId="0">
      <text>
        <r>
          <rPr>
            <sz val="9"/>
            <color indexed="81"/>
            <rFont val="MS P ゴシック"/>
            <family val="3"/>
            <charset val="128"/>
          </rPr>
          <t>プルダウンで選択
1部材ごとに加工の対象となるものについて入力します。</t>
        </r>
      </text>
    </comment>
  </commentList>
</comments>
</file>

<file path=xl/comments2.xml><?xml version="1.0" encoding="utf-8"?>
<comments xmlns="http://schemas.openxmlformats.org/spreadsheetml/2006/main">
  <authors>
    <author>howtects05</author>
    <author>CatenaRentalSystem</author>
  </authors>
  <commentList>
    <comment ref="B8" authorId="0" shapeId="0">
      <text>
        <r>
          <rPr>
            <b/>
            <sz val="9"/>
            <color indexed="81"/>
            <rFont val="MS P ゴシック"/>
            <family val="3"/>
            <charset val="128"/>
          </rPr>
          <t>請求書ごとに番号で区分します。</t>
        </r>
      </text>
    </comment>
    <comment ref="B19"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9" authorId="0" shapeId="0">
      <text>
        <r>
          <rPr>
            <sz val="9"/>
            <color indexed="81"/>
            <rFont val="MS P ゴシック"/>
            <family val="3"/>
            <charset val="128"/>
          </rPr>
          <t xml:space="preserve">プルダウンで入力します。
</t>
        </r>
      </text>
    </comment>
    <comment ref="E19" authorId="0" shapeId="0">
      <text>
        <r>
          <rPr>
            <sz val="9"/>
            <color indexed="81"/>
            <rFont val="MS P ゴシック"/>
            <family val="3"/>
            <charset val="128"/>
          </rPr>
          <t xml:space="preserve">自動入力されます。
</t>
        </r>
      </text>
    </comment>
    <comment ref="F19" authorId="0" shapeId="0">
      <text>
        <r>
          <rPr>
            <b/>
            <sz val="9"/>
            <color indexed="81"/>
            <rFont val="MS P ゴシック"/>
            <family val="3"/>
            <charset val="128"/>
          </rPr>
          <t>商品名：任意
読みづらい場合は適宜幅を拡張してください</t>
        </r>
      </text>
    </comment>
    <comment ref="A20" authorId="1" shapeId="0">
      <text>
        <r>
          <rPr>
            <b/>
            <sz val="9"/>
            <color indexed="81"/>
            <rFont val="MS P ゴシック"/>
            <family val="3"/>
            <charset val="128"/>
          </rPr>
          <t>見積書のページ毎に番号をつけていただき、その番号を記載してください。</t>
        </r>
      </text>
    </comment>
    <comment ref="L20" authorId="0" shapeId="0">
      <text>
        <r>
          <rPr>
            <sz val="9"/>
            <color indexed="81"/>
            <rFont val="MS P ゴシック"/>
            <family val="3"/>
            <charset val="128"/>
          </rPr>
          <t>プルダウンで選択
1部材ごとに加工の対象となるものについて入力します。</t>
        </r>
      </text>
    </comment>
    <comment ref="X20" authorId="0" shapeId="0">
      <text>
        <r>
          <rPr>
            <sz val="9"/>
            <color indexed="81"/>
            <rFont val="MS P ゴシック"/>
            <family val="3"/>
            <charset val="128"/>
          </rPr>
          <t>プルダウンで選択
1部材ごとに運搬の対象となるものについて入力します。</t>
        </r>
      </text>
    </comment>
  </commentList>
</comments>
</file>

<file path=xl/comments3.xml><?xml version="1.0" encoding="utf-8"?>
<comments xmlns="http://schemas.openxmlformats.org/spreadsheetml/2006/main">
  <authors>
    <author>howtects05</author>
    <author>CatenaRentalSystem</author>
  </authors>
  <commentList>
    <comment ref="B19" authorId="0" shapeId="0">
      <text>
        <r>
          <rPr>
            <b/>
            <sz val="9"/>
            <color indexed="81"/>
            <rFont val="MS P ゴシック"/>
            <family val="3"/>
            <charset val="128"/>
          </rPr>
          <t xml:space="preserve">請求書ごとに番号で区分します。
</t>
        </r>
        <r>
          <rPr>
            <sz val="9"/>
            <color indexed="81"/>
            <rFont val="MS P ゴシック"/>
            <family val="3"/>
            <charset val="128"/>
          </rPr>
          <t xml:space="preserve">
</t>
        </r>
      </text>
    </comment>
    <comment ref="C19" authorId="0" shapeId="0">
      <text>
        <r>
          <rPr>
            <sz val="9"/>
            <color indexed="81"/>
            <rFont val="MS P ゴシック"/>
            <family val="3"/>
            <charset val="128"/>
          </rPr>
          <t xml:space="preserve">プルダウンで入力します。
</t>
        </r>
      </text>
    </comment>
    <comment ref="E19" authorId="0" shapeId="0">
      <text>
        <r>
          <rPr>
            <sz val="9"/>
            <color indexed="81"/>
            <rFont val="MS P ゴシック"/>
            <family val="3"/>
            <charset val="128"/>
          </rPr>
          <t xml:space="preserve">自動入力されます。
</t>
        </r>
      </text>
    </comment>
    <comment ref="F19" authorId="0" shapeId="0">
      <text>
        <r>
          <rPr>
            <b/>
            <sz val="9"/>
            <color indexed="81"/>
            <rFont val="MS P ゴシック"/>
            <family val="3"/>
            <charset val="128"/>
          </rPr>
          <t>商品名：任意
読みづらい場合は適宜幅を拡張してください</t>
        </r>
      </text>
    </comment>
    <comment ref="A20" authorId="1" shapeId="0">
      <text>
        <r>
          <rPr>
            <b/>
            <sz val="9"/>
            <color indexed="81"/>
            <rFont val="MS P ゴシック"/>
            <family val="3"/>
            <charset val="128"/>
          </rPr>
          <t>見積書のページ毎に番号をつけていただき、その番号を記載してください。</t>
        </r>
      </text>
    </comment>
    <comment ref="L20" authorId="0" shapeId="0">
      <text>
        <r>
          <rPr>
            <sz val="9"/>
            <color indexed="81"/>
            <rFont val="MS P ゴシック"/>
            <family val="3"/>
            <charset val="128"/>
          </rPr>
          <t>プルダウンで選択
1部材ごとに加工の対象となるものについて入力します。</t>
        </r>
      </text>
    </comment>
    <comment ref="X20" authorId="0" shapeId="0">
      <text>
        <r>
          <rPr>
            <sz val="9"/>
            <color indexed="81"/>
            <rFont val="MS P ゴシック"/>
            <family val="3"/>
            <charset val="128"/>
          </rPr>
          <t>プルダウンで選択
1部材ごとに運搬の対象となるものについて入力します。</t>
        </r>
      </text>
    </comment>
  </commentList>
</comments>
</file>

<file path=xl/sharedStrings.xml><?xml version="1.0" encoding="utf-8"?>
<sst xmlns="http://schemas.openxmlformats.org/spreadsheetml/2006/main" count="1226" uniqueCount="336">
  <si>
    <t>■入力手順</t>
    <rPh sb="1" eb="3">
      <t>ニュウリョク</t>
    </rPh>
    <rPh sb="3" eb="5">
      <t>テジュン</t>
    </rPh>
    <phoneticPr fontId="5"/>
  </si>
  <si>
    <t>「入力データ」シートへ必要事項を入力します。</t>
    <rPh sb="1" eb="3">
      <t>ニュウリョク</t>
    </rPh>
    <rPh sb="11" eb="13">
      <t>ヒツヨウ</t>
    </rPh>
    <rPh sb="13" eb="15">
      <t>ジコウ</t>
    </rPh>
    <rPh sb="16" eb="18">
      <t>ニュウリョク</t>
    </rPh>
    <phoneticPr fontId="5"/>
  </si>
  <si>
    <t>①</t>
    <phoneticPr fontId="5"/>
  </si>
  <si>
    <t>請求書毎の値引き率</t>
  </si>
  <si>
    <t>申請者で請求書・見積書毎に適宜番号を決めて（例：「請１、請２…」「W1、W2…」など）、</t>
    <rPh sb="0" eb="3">
      <t>シンセイシャ</t>
    </rPh>
    <rPh sb="4" eb="7">
      <t>セイキュウショ</t>
    </rPh>
    <rPh sb="8" eb="11">
      <t>ミツモリショ</t>
    </rPh>
    <rPh sb="11" eb="12">
      <t>ゴト</t>
    </rPh>
    <rPh sb="13" eb="15">
      <t>テキギ</t>
    </rPh>
    <rPh sb="15" eb="17">
      <t>バンゴウ</t>
    </rPh>
    <rPh sb="18" eb="19">
      <t>キ</t>
    </rPh>
    <rPh sb="22" eb="23">
      <t>レイ</t>
    </rPh>
    <rPh sb="25" eb="26">
      <t>ウケ</t>
    </rPh>
    <rPh sb="28" eb="29">
      <t>ウケ</t>
    </rPh>
    <phoneticPr fontId="5"/>
  </si>
  <si>
    <r>
      <t>それぞれにその総額と値引き額（図中、</t>
    </r>
    <r>
      <rPr>
        <sz val="11"/>
        <color rgb="FFFF0000"/>
        <rFont val="游ゴシック"/>
        <family val="3"/>
        <charset val="128"/>
        <scheme val="minor"/>
      </rPr>
      <t>赤枠</t>
    </r>
    <r>
      <rPr>
        <sz val="11"/>
        <color theme="1"/>
        <rFont val="游ゴシック"/>
        <family val="2"/>
        <charset val="128"/>
        <scheme val="minor"/>
      </rPr>
      <t>）を入力し、値引き率を算出します。</t>
    </r>
    <rPh sb="7" eb="9">
      <t>ソウガク</t>
    </rPh>
    <rPh sb="10" eb="12">
      <t>ネビ</t>
    </rPh>
    <rPh sb="13" eb="14">
      <t>ガク</t>
    </rPh>
    <rPh sb="22" eb="24">
      <t>ニュウリョク</t>
    </rPh>
    <rPh sb="26" eb="28">
      <t>ネビ</t>
    </rPh>
    <rPh sb="29" eb="30">
      <t>リツ</t>
    </rPh>
    <rPh sb="31" eb="33">
      <t>サンシュツ</t>
    </rPh>
    <phoneticPr fontId="5"/>
  </si>
  <si>
    <t>②</t>
    <phoneticPr fontId="5"/>
  </si>
  <si>
    <t>材料費（木材のみ）</t>
    <rPh sb="0" eb="3">
      <t>ザイリョウヒ</t>
    </rPh>
    <rPh sb="4" eb="6">
      <t>モクザイ</t>
    </rPh>
    <phoneticPr fontId="5"/>
  </si>
  <si>
    <r>
      <t>・見積書又は請求書の明細を入力します（図中、</t>
    </r>
    <r>
      <rPr>
        <sz val="11"/>
        <color rgb="FFFF0000"/>
        <rFont val="游ゴシック"/>
        <family val="3"/>
        <charset val="128"/>
        <scheme val="minor"/>
      </rPr>
      <t>赤枠</t>
    </r>
    <r>
      <rPr>
        <sz val="11"/>
        <color theme="1"/>
        <rFont val="游ゴシック"/>
        <family val="3"/>
        <charset val="128"/>
        <scheme val="minor"/>
      </rPr>
      <t>）。見積書又は請求書に記載の製品順に記入します。</t>
    </r>
    <rPh sb="1" eb="4">
      <t>ミツモリショ</t>
    </rPh>
    <rPh sb="4" eb="5">
      <t>マタ</t>
    </rPh>
    <rPh sb="6" eb="9">
      <t>セイキュウショ</t>
    </rPh>
    <rPh sb="10" eb="12">
      <t>メイサイ</t>
    </rPh>
    <rPh sb="13" eb="15">
      <t>ニュウリョク</t>
    </rPh>
    <rPh sb="26" eb="29">
      <t>ミツモリショ</t>
    </rPh>
    <rPh sb="29" eb="30">
      <t>マタ</t>
    </rPh>
    <rPh sb="31" eb="34">
      <t>セイキュウショ</t>
    </rPh>
    <rPh sb="35" eb="37">
      <t>キサイ</t>
    </rPh>
    <rPh sb="38" eb="41">
      <t>セイヒンジュン</t>
    </rPh>
    <rPh sb="42" eb="44">
      <t>キニュウ</t>
    </rPh>
    <phoneticPr fontId="5"/>
  </si>
  <si>
    <t>（ペーストも可能ですが、文言に間違いがあるとエラーの原因になりますので、細心の注意を払ってご入力ください。）</t>
    <rPh sb="12" eb="14">
      <t>モンゴン</t>
    </rPh>
    <rPh sb="15" eb="17">
      <t>マチガ</t>
    </rPh>
    <phoneticPr fontId="5"/>
  </si>
  <si>
    <t>・「対象区分」は入力不要です。</t>
    <rPh sb="2" eb="6">
      <t>タイショウクブン</t>
    </rPh>
    <rPh sb="8" eb="10">
      <t>ニュウリョク</t>
    </rPh>
    <rPh sb="10" eb="12">
      <t>フヨウ</t>
    </rPh>
    <phoneticPr fontId="5"/>
  </si>
  <si>
    <t>・記入欄が足りない場合にはコピー＆ペーストによって欄を上下（行を）に増やしてください。</t>
    <rPh sb="1" eb="4">
      <t>キニュウラン</t>
    </rPh>
    <rPh sb="5" eb="6">
      <t>タ</t>
    </rPh>
    <rPh sb="9" eb="11">
      <t>バアイ</t>
    </rPh>
    <rPh sb="25" eb="26">
      <t>ラン</t>
    </rPh>
    <rPh sb="27" eb="29">
      <t>ジョウゲ</t>
    </rPh>
    <rPh sb="30" eb="31">
      <t>ギョウ</t>
    </rPh>
    <rPh sb="34" eb="35">
      <t>フ</t>
    </rPh>
    <phoneticPr fontId="5"/>
  </si>
  <si>
    <t>・一製品において、対象と対象外が含まれる場合は、行を分けてご記入ください。</t>
    <rPh sb="1" eb="2">
      <t>イチ</t>
    </rPh>
    <rPh sb="2" eb="4">
      <t>セイヒン</t>
    </rPh>
    <rPh sb="9" eb="11">
      <t>タイショウ</t>
    </rPh>
    <rPh sb="12" eb="15">
      <t>タイショウガイ</t>
    </rPh>
    <rPh sb="16" eb="17">
      <t>フク</t>
    </rPh>
    <rPh sb="20" eb="22">
      <t>バアイ</t>
    </rPh>
    <rPh sb="24" eb="25">
      <t>ギョウ</t>
    </rPh>
    <rPh sb="26" eb="27">
      <t>ワ</t>
    </rPh>
    <rPh sb="30" eb="32">
      <t>キニュウ</t>
    </rPh>
    <phoneticPr fontId="5"/>
  </si>
  <si>
    <t>・CLTにおいて加工後の各製品ごとに材料費が決まっていない場合については、各製品ごとに材積のみ入力し、</t>
    <rPh sb="8" eb="11">
      <t>カコウゴ</t>
    </rPh>
    <rPh sb="12" eb="13">
      <t>カク</t>
    </rPh>
    <rPh sb="13" eb="15">
      <t>セイヒン</t>
    </rPh>
    <rPh sb="18" eb="21">
      <t>ザイリョウヒ</t>
    </rPh>
    <rPh sb="22" eb="23">
      <t>キ</t>
    </rPh>
    <rPh sb="29" eb="31">
      <t>バアイ</t>
    </rPh>
    <rPh sb="37" eb="38">
      <t>カク</t>
    </rPh>
    <rPh sb="38" eb="40">
      <t>セイヒン</t>
    </rPh>
    <rPh sb="43" eb="45">
      <t>ザイセキ</t>
    </rPh>
    <rPh sb="47" eb="49">
      <t>ニュウリョク</t>
    </rPh>
    <phoneticPr fontId="5"/>
  </si>
  <si>
    <r>
      <t>マザーボードの材料費は別途記入します。（図中、</t>
    </r>
    <r>
      <rPr>
        <b/>
        <sz val="11"/>
        <color rgb="FF7030A0"/>
        <rFont val="游ゴシック"/>
        <family val="3"/>
        <charset val="128"/>
        <scheme val="minor"/>
      </rPr>
      <t>紫枠</t>
    </r>
    <r>
      <rPr>
        <sz val="11"/>
        <color theme="1"/>
        <rFont val="游ゴシック"/>
        <family val="2"/>
        <charset val="128"/>
        <scheme val="minor"/>
      </rPr>
      <t>を参照）</t>
    </r>
    <rPh sb="20" eb="22">
      <t>ズチュウ</t>
    </rPh>
    <rPh sb="23" eb="24">
      <t>ムラサキ</t>
    </rPh>
    <rPh sb="24" eb="25">
      <t>ワク</t>
    </rPh>
    <rPh sb="26" eb="28">
      <t>サンショウキニュウ</t>
    </rPh>
    <phoneticPr fontId="5"/>
  </si>
  <si>
    <t>・本事業における林産物JASの品目区分</t>
    <rPh sb="1" eb="4">
      <t>ホンジギョウ</t>
    </rPh>
    <rPh sb="8" eb="11">
      <t>リンサンブツ</t>
    </rPh>
    <rPh sb="15" eb="19">
      <t>ヒンモククブン</t>
    </rPh>
    <phoneticPr fontId="5"/>
  </si>
  <si>
    <t>JAS構造材</t>
    <rPh sb="3" eb="6">
      <t>コウゾウザイ</t>
    </rPh>
    <phoneticPr fontId="5"/>
  </si>
  <si>
    <t>構造用合板</t>
    <rPh sb="0" eb="3">
      <t>コウゾウヨウ</t>
    </rPh>
    <rPh sb="3" eb="5">
      <t>ゴウハン</t>
    </rPh>
    <phoneticPr fontId="5"/>
  </si>
  <si>
    <t>対象外</t>
    <rPh sb="0" eb="3">
      <t>タイショウガイ</t>
    </rPh>
    <phoneticPr fontId="5"/>
  </si>
  <si>
    <t>③</t>
    <phoneticPr fontId="5"/>
  </si>
  <si>
    <t>加工費の対象をチェック</t>
    <rPh sb="0" eb="3">
      <t>カコウヒ</t>
    </rPh>
    <rPh sb="4" eb="6">
      <t>タイショウ</t>
    </rPh>
    <phoneticPr fontId="5"/>
  </si>
  <si>
    <r>
      <t>・見積書又は請求書の加工名称と加工金額を入力します（図中、</t>
    </r>
    <r>
      <rPr>
        <sz val="11"/>
        <color rgb="FFFF0000"/>
        <rFont val="游ゴシック"/>
        <family val="3"/>
        <charset val="128"/>
        <scheme val="minor"/>
      </rPr>
      <t>赤枠</t>
    </r>
    <r>
      <rPr>
        <sz val="11"/>
        <color theme="1"/>
        <rFont val="游ゴシック"/>
        <family val="3"/>
        <charset val="128"/>
        <scheme val="minor"/>
      </rPr>
      <t>）。見積書又は請求書に記載の加工費順に記入します。</t>
    </r>
    <rPh sb="1" eb="4">
      <t>ミツモリショ</t>
    </rPh>
    <rPh sb="4" eb="5">
      <t>マタ</t>
    </rPh>
    <rPh sb="6" eb="9">
      <t>セイキュウショ</t>
    </rPh>
    <rPh sb="10" eb="14">
      <t>カコウメイショウ</t>
    </rPh>
    <rPh sb="15" eb="17">
      <t>カコウ</t>
    </rPh>
    <rPh sb="17" eb="19">
      <t>キンガク</t>
    </rPh>
    <rPh sb="20" eb="22">
      <t>ニュウリョク</t>
    </rPh>
    <rPh sb="33" eb="36">
      <t>ミツモリショ</t>
    </rPh>
    <rPh sb="36" eb="37">
      <t>マタ</t>
    </rPh>
    <rPh sb="38" eb="41">
      <t>セイキュウショ</t>
    </rPh>
    <rPh sb="42" eb="44">
      <t>キサイ</t>
    </rPh>
    <rPh sb="45" eb="48">
      <t>カコウヒ</t>
    </rPh>
    <rPh sb="48" eb="49">
      <t>ジュン</t>
    </rPh>
    <rPh sb="50" eb="52">
      <t>キニュウ</t>
    </rPh>
    <phoneticPr fontId="5"/>
  </si>
  <si>
    <t>・製品ごとに加工の「対象」をプルダウンメニューから記入します。</t>
    <rPh sb="1" eb="3">
      <t>セイヒン</t>
    </rPh>
    <rPh sb="6" eb="8">
      <t>カコウ</t>
    </rPh>
    <rPh sb="10" eb="12">
      <t>タイショウ</t>
    </rPh>
    <rPh sb="25" eb="27">
      <t>キニュウ</t>
    </rPh>
    <phoneticPr fontId="5"/>
  </si>
  <si>
    <t>・記入欄が足りない場合には事務局にお問い合わせください。</t>
    <rPh sb="1" eb="4">
      <t>キニュウラン</t>
    </rPh>
    <rPh sb="5" eb="6">
      <t>タ</t>
    </rPh>
    <rPh sb="9" eb="11">
      <t>バアイ</t>
    </rPh>
    <rPh sb="13" eb="16">
      <t>ジムキョク</t>
    </rPh>
    <rPh sb="18" eb="19">
      <t>ト</t>
    </rPh>
    <rPh sb="20" eb="21">
      <t>ア</t>
    </rPh>
    <phoneticPr fontId="5"/>
  </si>
  <si>
    <t>・加工費は木材のプレカット費用のみが対象で、工場での金物取付け、現場加工賃は含みません。ただしCLTについては、</t>
    <rPh sb="1" eb="4">
      <t>カコウヒ</t>
    </rPh>
    <rPh sb="5" eb="7">
      <t>モクザイ</t>
    </rPh>
    <rPh sb="13" eb="15">
      <t>ヒヨウ</t>
    </rPh>
    <rPh sb="18" eb="20">
      <t>タイショウ</t>
    </rPh>
    <rPh sb="22" eb="24">
      <t>コウジョウ</t>
    </rPh>
    <rPh sb="26" eb="28">
      <t>カナモノ</t>
    </rPh>
    <rPh sb="28" eb="30">
      <t>トリツ</t>
    </rPh>
    <rPh sb="32" eb="36">
      <t>ゲンバカコウ</t>
    </rPh>
    <rPh sb="36" eb="37">
      <t>チン</t>
    </rPh>
    <rPh sb="38" eb="39">
      <t>フク</t>
    </rPh>
    <phoneticPr fontId="5"/>
  </si>
  <si>
    <t>　養生塗装費を含むことができます。</t>
    <rPh sb="1" eb="3">
      <t>ヨウジョウ</t>
    </rPh>
    <rPh sb="3" eb="6">
      <t>トソウヒ</t>
    </rPh>
    <rPh sb="7" eb="8">
      <t>フク</t>
    </rPh>
    <phoneticPr fontId="5"/>
  </si>
  <si>
    <t>④</t>
    <phoneticPr fontId="5"/>
  </si>
  <si>
    <t>運搬費の対象をチェック</t>
    <rPh sb="0" eb="2">
      <t>ウンパン</t>
    </rPh>
    <rPh sb="2" eb="3">
      <t>ヒ</t>
    </rPh>
    <rPh sb="4" eb="6">
      <t>タイショウ</t>
    </rPh>
    <phoneticPr fontId="5"/>
  </si>
  <si>
    <t>・見積書又は請求書の運搬名称と運搬金額を入力します。</t>
    <rPh sb="1" eb="4">
      <t>ミツモリショ</t>
    </rPh>
    <rPh sb="4" eb="5">
      <t>マタ</t>
    </rPh>
    <rPh sb="6" eb="9">
      <t>セイキュウショ</t>
    </rPh>
    <rPh sb="10" eb="14">
      <t>ウンパンメイショウ</t>
    </rPh>
    <rPh sb="15" eb="17">
      <t>ウンパン</t>
    </rPh>
    <rPh sb="17" eb="19">
      <t>キンガク</t>
    </rPh>
    <rPh sb="20" eb="22">
      <t>ニュウリョク</t>
    </rPh>
    <phoneticPr fontId="5"/>
  </si>
  <si>
    <t>・製品ごとに運搬の「対象」をプルダウンメニューから記入します。</t>
    <rPh sb="1" eb="3">
      <t>セイヒン</t>
    </rPh>
    <rPh sb="6" eb="8">
      <t>ウンパン</t>
    </rPh>
    <rPh sb="10" eb="12">
      <t>タイショウ</t>
    </rPh>
    <rPh sb="25" eb="27">
      <t>キニュウ</t>
    </rPh>
    <phoneticPr fontId="5"/>
  </si>
  <si>
    <t>⑤</t>
    <phoneticPr fontId="5"/>
  </si>
  <si>
    <t>出力結果をチェック</t>
    <rPh sb="0" eb="2">
      <t>シュツリョク</t>
    </rPh>
    <rPh sb="2" eb="4">
      <t>ケッカ</t>
    </rPh>
    <phoneticPr fontId="5"/>
  </si>
  <si>
    <t>・入力データの見直しを行い、出力結果をチェックしてください。</t>
    <rPh sb="1" eb="3">
      <t>ニュウリョク</t>
    </rPh>
    <rPh sb="7" eb="9">
      <t>ミナオ</t>
    </rPh>
    <rPh sb="11" eb="12">
      <t>オコナ</t>
    </rPh>
    <rPh sb="14" eb="18">
      <t>シュツリョクケッカ</t>
    </rPh>
    <phoneticPr fontId="5"/>
  </si>
  <si>
    <t>対象</t>
    <rPh sb="0" eb="2">
      <t>タイショウ</t>
    </rPh>
    <phoneticPr fontId="2"/>
  </si>
  <si>
    <t>対象</t>
    <rPh sb="0" eb="2">
      <t>タイショウ</t>
    </rPh>
    <phoneticPr fontId="5"/>
  </si>
  <si>
    <t>運搬名称</t>
    <rPh sb="0" eb="2">
      <t>ウンパン</t>
    </rPh>
    <rPh sb="2" eb="4">
      <t>メイショウ</t>
    </rPh>
    <phoneticPr fontId="2"/>
  </si>
  <si>
    <t>構造材運搬費</t>
    <rPh sb="0" eb="3">
      <t>コウゾウザイ</t>
    </rPh>
    <rPh sb="3" eb="5">
      <t>ウンパン</t>
    </rPh>
    <rPh sb="5" eb="6">
      <t>ヒ</t>
    </rPh>
    <phoneticPr fontId="2"/>
  </si>
  <si>
    <t>記入例：見1</t>
  </si>
  <si>
    <t>〇〇トライビーム</t>
  </si>
  <si>
    <t>運搬金額</t>
    <rPh sb="0" eb="2">
      <t>ウンパン</t>
    </rPh>
    <rPh sb="2" eb="4">
      <t>キンガク</t>
    </rPh>
    <phoneticPr fontId="2"/>
  </si>
  <si>
    <t>調達費算定表（入力データ）</t>
  </si>
  <si>
    <t>申請者名</t>
  </si>
  <si>
    <t>物件名</t>
  </si>
  <si>
    <t>〇見積書ごとの値引き率</t>
  </si>
  <si>
    <t>見積書番号</t>
  </si>
  <si>
    <t>値引き額（円、税抜）</t>
  </si>
  <si>
    <t>記入例</t>
  </si>
  <si>
    <t>見1</t>
  </si>
  <si>
    <t>〇材料費（木材のみ）</t>
  </si>
  <si>
    <t>〇加工費の対象をチェック</t>
  </si>
  <si>
    <t>〇運搬費の対象をチェック</t>
  </si>
  <si>
    <t>材料費</t>
  </si>
  <si>
    <t>加工1</t>
  </si>
  <si>
    <t>加工2</t>
  </si>
  <si>
    <t>加工3</t>
  </si>
  <si>
    <t>加工4</t>
  </si>
  <si>
    <t>加工5</t>
  </si>
  <si>
    <t>加工6</t>
  </si>
  <si>
    <t>加工7</t>
  </si>
  <si>
    <t>加工8</t>
  </si>
  <si>
    <t>加工9</t>
  </si>
  <si>
    <t>運搬1</t>
  </si>
  <si>
    <t>運搬2</t>
  </si>
  <si>
    <t>運搬3</t>
  </si>
  <si>
    <t>ページ
番号</t>
  </si>
  <si>
    <t>対象区分</t>
  </si>
  <si>
    <t>材積（m3）</t>
  </si>
  <si>
    <t>材料費（円）</t>
  </si>
  <si>
    <t>うち国産材材積（m3）</t>
  </si>
  <si>
    <t>加工名称</t>
  </si>
  <si>
    <t>構造用プレカット加工</t>
  </si>
  <si>
    <t>加工金額</t>
  </si>
  <si>
    <t>対象</t>
  </si>
  <si>
    <t>CLT</t>
  </si>
  <si>
    <t>-</t>
  </si>
  <si>
    <t>調達費算定表（出力結果）</t>
  </si>
  <si>
    <t>〇助成額（助成予定額）</t>
  </si>
  <si>
    <t>材料の種類</t>
  </si>
  <si>
    <t>加工費１（円）</t>
  </si>
  <si>
    <t>加工費２（円）</t>
  </si>
  <si>
    <t>加工費３（円）</t>
  </si>
  <si>
    <t>加工費４（円）</t>
  </si>
  <si>
    <t>加工費５（円）</t>
  </si>
  <si>
    <t>加工費６（円）</t>
  </si>
  <si>
    <t>加工費７（円）</t>
  </si>
  <si>
    <t>加工費８（円）</t>
  </si>
  <si>
    <t>加工費９（円）</t>
  </si>
  <si>
    <t>運搬費１（円）</t>
  </si>
  <si>
    <t>運搬費２（円）</t>
  </si>
  <si>
    <t>運搬費３（円）</t>
  </si>
  <si>
    <t>小計（円）</t>
  </si>
  <si>
    <t>値引き率</t>
  </si>
  <si>
    <t>値引き後の金額（円）</t>
  </si>
  <si>
    <t>材積×単価</t>
  </si>
  <si>
    <t>調達費(参考)</t>
  </si>
  <si>
    <t>事業申請時の算定額</t>
  </si>
  <si>
    <t>小計</t>
  </si>
  <si>
    <t>〇材積内訳</t>
  </si>
  <si>
    <t>物件に使用するすべての木材の総量※</t>
  </si>
  <si>
    <t>※小数点以下切り捨て整数止め</t>
  </si>
  <si>
    <t>○調達費予定内訳</t>
  </si>
  <si>
    <t>調達予定費</t>
  </si>
  <si>
    <t>木材代</t>
  </si>
  <si>
    <t>加工費</t>
  </si>
  <si>
    <t>運搬費</t>
  </si>
  <si>
    <t>値引き</t>
  </si>
  <si>
    <t>合計</t>
  </si>
  <si>
    <t>事業番号</t>
  </si>
  <si>
    <t>〇請求書ごとの値引き率</t>
  </si>
  <si>
    <t>請求書番号</t>
  </si>
  <si>
    <t>請求書等ごとの合計額（円、税抜）
(値引き後の総額）</t>
  </si>
  <si>
    <t>請求書等ごとの
値引き率</t>
  </si>
  <si>
    <t>請1</t>
  </si>
  <si>
    <t>調達費</t>
  </si>
  <si>
    <t>①事業申請時の算定額</t>
  </si>
  <si>
    <t>②材積から求めた交付申請時の算定額</t>
  </si>
  <si>
    <t>③調達費から求めた交付申請時の算定額</t>
  </si>
  <si>
    <t>助成額（助成予定額）</t>
  </si>
  <si>
    <t>○調達費内訳</t>
  </si>
  <si>
    <t>見2</t>
  </si>
  <si>
    <t>見3</t>
  </si>
  <si>
    <t>見4</t>
  </si>
  <si>
    <t>見5</t>
  </si>
  <si>
    <t>見6</t>
  </si>
  <si>
    <t xml:space="preserve">構造材ﾌﾟﾚｶｯﾄ加工(工場A) </t>
  </si>
  <si>
    <t xml:space="preserve">構造材ﾌﾟﾚｶｯﾄ加工(工場B) </t>
  </si>
  <si>
    <t xml:space="preserve">手加工(工場A) </t>
  </si>
  <si>
    <t>〇〇加工</t>
  </si>
  <si>
    <t>工場A運搬費</t>
  </si>
  <si>
    <t>工場B運搬費</t>
  </si>
  <si>
    <r>
      <t xml:space="preserve">請求書の製品名
</t>
    </r>
    <r>
      <rPr>
        <sz val="9"/>
        <color theme="1"/>
        <rFont val="游ゴシック"/>
        <family val="3"/>
        <charset val="128"/>
        <scheme val="minor"/>
      </rPr>
      <t>（読みづらい場合は適宜幅を調整してください）</t>
    </r>
    <phoneticPr fontId="5"/>
  </si>
  <si>
    <r>
      <t xml:space="preserve">見積書の製品名
</t>
    </r>
    <r>
      <rPr>
        <sz val="9"/>
        <color theme="1"/>
        <rFont val="游ゴシック"/>
        <family val="3"/>
        <charset val="128"/>
        <scheme val="minor"/>
      </rPr>
      <t>（読みづらい場合は適宜幅を調整してください）</t>
    </r>
    <phoneticPr fontId="5"/>
  </si>
  <si>
    <t>E110</t>
  </si>
  <si>
    <t xml:space="preserve">1F 柱 </t>
    <rPh sb="3" eb="4">
      <t>ハシラ</t>
    </rPh>
    <phoneticPr fontId="3"/>
  </si>
  <si>
    <t>1F 柱 E110</t>
    <rPh sb="3" eb="4">
      <t>ハシラ</t>
    </rPh>
    <phoneticPr fontId="3"/>
  </si>
  <si>
    <t>床 Mx60-5-5</t>
    <rPh sb="0" eb="1">
      <t>ユカ</t>
    </rPh>
    <phoneticPr fontId="3"/>
  </si>
  <si>
    <t xml:space="preserve">1F 壁 S60-3-3 </t>
    <rPh sb="3" eb="4">
      <t>カベ</t>
    </rPh>
    <phoneticPr fontId="3"/>
  </si>
  <si>
    <t>マザーボード材料費</t>
    <rPh sb="6" eb="9">
      <t>ザイリョウヒ</t>
    </rPh>
    <phoneticPr fontId="3"/>
  </si>
  <si>
    <t>土台 SD20</t>
    <rPh sb="0" eb="2">
      <t>ドダイ</t>
    </rPh>
    <phoneticPr fontId="3"/>
  </si>
  <si>
    <t>1F SPF 204</t>
  </si>
  <si>
    <t>1F 梁 SD20</t>
    <rPh sb="3" eb="4">
      <t>ハリ</t>
    </rPh>
    <phoneticPr fontId="3"/>
  </si>
  <si>
    <t>1F 柱 SD20</t>
    <rPh sb="3" eb="4">
      <t>ハシラ</t>
    </rPh>
    <phoneticPr fontId="3"/>
  </si>
  <si>
    <t>2F 梁</t>
    <rPh sb="3" eb="4">
      <t>ハリ</t>
    </rPh>
    <phoneticPr fontId="3"/>
  </si>
  <si>
    <t>筋かい材</t>
    <rPh sb="0" eb="1">
      <t>スジ</t>
    </rPh>
    <rPh sb="3" eb="4">
      <t>ザイ</t>
    </rPh>
    <phoneticPr fontId="3"/>
  </si>
  <si>
    <t>2F 柱 E110</t>
    <rPh sb="3" eb="4">
      <t>ハシラ</t>
    </rPh>
    <phoneticPr fontId="3"/>
  </si>
  <si>
    <t>2F 床 Mx60-5-5</t>
    <rPh sb="3" eb="4">
      <t>ユカ</t>
    </rPh>
    <phoneticPr fontId="3"/>
  </si>
  <si>
    <t>2F 梁 E90</t>
    <rPh sb="3" eb="4">
      <t>ハリ</t>
    </rPh>
    <phoneticPr fontId="3"/>
  </si>
  <si>
    <t>2F 梁 E110</t>
    <rPh sb="3" eb="4">
      <t>ハリ</t>
    </rPh>
    <phoneticPr fontId="3"/>
  </si>
  <si>
    <t>材料費（円）</t>
    <phoneticPr fontId="5"/>
  </si>
  <si>
    <t>材積（m3）</t>
    <phoneticPr fontId="5"/>
  </si>
  <si>
    <t>対象区分</t>
    <phoneticPr fontId="5"/>
  </si>
  <si>
    <t>2F 壁 t9×910×1820</t>
    <rPh sb="3" eb="4">
      <t>カベ</t>
    </rPh>
    <phoneticPr fontId="3"/>
  </si>
  <si>
    <t>〇材積内訳</t>
    <phoneticPr fontId="5"/>
  </si>
  <si>
    <t xml:space="preserve"> </t>
    <phoneticPr fontId="5"/>
  </si>
  <si>
    <t xml:space="preserve"> </t>
  </si>
  <si>
    <t xml:space="preserve"> ①事業申請時の材積で算出される算定額</t>
    <phoneticPr fontId="5"/>
  </si>
  <si>
    <t>構造用合板及び構造用パネルの算定額（×１/2)</t>
    <rPh sb="0" eb="5">
      <t>コウゾウヨウゴウハン</t>
    </rPh>
    <rPh sb="5" eb="6">
      <t>オヨ</t>
    </rPh>
    <rPh sb="7" eb="10">
      <t>コウゾウヨウ</t>
    </rPh>
    <rPh sb="14" eb="17">
      <t>サンテイガク</t>
    </rPh>
    <phoneticPr fontId="5"/>
  </si>
  <si>
    <t>上限額1,500,000円</t>
    <phoneticPr fontId="5"/>
  </si>
  <si>
    <t xml:space="preserve"> </t>
    <phoneticPr fontId="5"/>
  </si>
  <si>
    <t xml:space="preserve"> </t>
    <phoneticPr fontId="5"/>
  </si>
  <si>
    <t>　</t>
    <phoneticPr fontId="5"/>
  </si>
  <si>
    <t>上限額1,500,000円</t>
    <phoneticPr fontId="5"/>
  </si>
  <si>
    <t>見積書等ごとの合計額（円、税抜）(値引き後の総額）</t>
    <phoneticPr fontId="5"/>
  </si>
  <si>
    <t>機械等級製材</t>
    <rPh sb="0" eb="6">
      <t>キカイトウキュウセイザイ</t>
    </rPh>
    <phoneticPr fontId="5"/>
  </si>
  <si>
    <t>柱・横架材</t>
    <rPh sb="0" eb="1">
      <t>ハシラ</t>
    </rPh>
    <rPh sb="2" eb="5">
      <t>オウカザイ</t>
    </rPh>
    <phoneticPr fontId="5"/>
  </si>
  <si>
    <t>JAS製材</t>
    <rPh sb="3" eb="5">
      <t>セイザイ</t>
    </rPh>
    <phoneticPr fontId="5"/>
  </si>
  <si>
    <t>柱・横架材以外（羽柄材等）</t>
    <rPh sb="0" eb="1">
      <t>ハシラ</t>
    </rPh>
    <rPh sb="2" eb="5">
      <t>オウカザイ</t>
    </rPh>
    <rPh sb="5" eb="7">
      <t>イガイ</t>
    </rPh>
    <rPh sb="8" eb="11">
      <t>ハガラザイ</t>
    </rPh>
    <rPh sb="11" eb="12">
      <t>トウ</t>
    </rPh>
    <phoneticPr fontId="5"/>
  </si>
  <si>
    <t>目視等級製材　乾燥材</t>
    <rPh sb="0" eb="6">
      <t>モクシトウキュウセイザイ</t>
    </rPh>
    <rPh sb="7" eb="9">
      <t>カンソウ</t>
    </rPh>
    <rPh sb="9" eb="10">
      <t>ザイ</t>
    </rPh>
    <phoneticPr fontId="5"/>
  </si>
  <si>
    <t>県認証材等</t>
    <rPh sb="0" eb="1">
      <t>ケン</t>
    </rPh>
    <rPh sb="1" eb="4">
      <t>ニンショウザイ</t>
    </rPh>
    <rPh sb="4" eb="5">
      <t>トウ</t>
    </rPh>
    <phoneticPr fontId="5"/>
  </si>
  <si>
    <t>枠組壁工法用製材</t>
    <rPh sb="0" eb="2">
      <t>ワクグ</t>
    </rPh>
    <rPh sb="2" eb="3">
      <t>カベ</t>
    </rPh>
    <rPh sb="3" eb="6">
      <t>コウホウヨウ</t>
    </rPh>
    <rPh sb="6" eb="8">
      <t>セイザイ</t>
    </rPh>
    <phoneticPr fontId="5"/>
  </si>
  <si>
    <t>直交集成板（CLT）</t>
    <rPh sb="0" eb="5">
      <t>チョッコウシュウセイイタ</t>
    </rPh>
    <phoneticPr fontId="5"/>
  </si>
  <si>
    <t>構造用集成材</t>
    <rPh sb="0" eb="3">
      <t>コウゾウヨウ</t>
    </rPh>
    <rPh sb="3" eb="6">
      <t>シュウセイザイ</t>
    </rPh>
    <phoneticPr fontId="5"/>
  </si>
  <si>
    <t>その他JAS構造材</t>
    <rPh sb="2" eb="3">
      <t>タ</t>
    </rPh>
    <rPh sb="6" eb="9">
      <t>コウゾウザイ</t>
    </rPh>
    <phoneticPr fontId="5"/>
  </si>
  <si>
    <t>構造用LVL</t>
    <rPh sb="0" eb="3">
      <t>コウゾウヨウ</t>
    </rPh>
    <phoneticPr fontId="5"/>
  </si>
  <si>
    <t>対象外（パーティクルボード、繊維版）</t>
    <rPh sb="0" eb="3">
      <t>タイショウガイ</t>
    </rPh>
    <rPh sb="14" eb="17">
      <t>センイバン</t>
    </rPh>
    <phoneticPr fontId="5"/>
  </si>
  <si>
    <t>構造用パネル（OSB)</t>
    <rPh sb="0" eb="3">
      <t>コウゾウヨウ</t>
    </rPh>
    <phoneticPr fontId="5"/>
  </si>
  <si>
    <t>部材の用途</t>
    <rPh sb="0" eb="2">
      <t>ブザイ</t>
    </rPh>
    <rPh sb="3" eb="5">
      <t>ヨウト</t>
    </rPh>
    <phoneticPr fontId="5"/>
  </si>
  <si>
    <t>見積書等ごとの値引き率</t>
    <phoneticPr fontId="5"/>
  </si>
  <si>
    <t>JAS以外の製材　乾燥材</t>
    <rPh sb="3" eb="5">
      <t>イガイ</t>
    </rPh>
    <rPh sb="6" eb="8">
      <t>セイザイ</t>
    </rPh>
    <rPh sb="9" eb="11">
      <t>カンソウ</t>
    </rPh>
    <rPh sb="11" eb="12">
      <t>ザイ</t>
    </rPh>
    <phoneticPr fontId="5"/>
  </si>
  <si>
    <t>製材、２×４材、集成材、LVL</t>
    <phoneticPr fontId="5"/>
  </si>
  <si>
    <t>JAS構造材</t>
    <rPh sb="0" eb="6">
      <t>ジャsコウゾウザイ</t>
    </rPh>
    <phoneticPr fontId="5"/>
  </si>
  <si>
    <t>JAS以外の製材　乾燥材（県認証材等）</t>
    <rPh sb="0" eb="5">
      <t>ジャsイガイ</t>
    </rPh>
    <rPh sb="6" eb="8">
      <t>セイザイ</t>
    </rPh>
    <rPh sb="9" eb="11">
      <t>カンソウ</t>
    </rPh>
    <rPh sb="11" eb="12">
      <t>ザイ</t>
    </rPh>
    <rPh sb="13" eb="14">
      <t>ケン</t>
    </rPh>
    <rPh sb="14" eb="17">
      <t>ニンショウザイ</t>
    </rPh>
    <rPh sb="17" eb="18">
      <t>トウ</t>
    </rPh>
    <phoneticPr fontId="5"/>
  </si>
  <si>
    <t>ー</t>
    <phoneticPr fontId="5"/>
  </si>
  <si>
    <t>JAS材等の種類</t>
    <rPh sb="3" eb="4">
      <t>ザイ</t>
    </rPh>
    <rPh sb="4" eb="5">
      <t>トウ</t>
    </rPh>
    <phoneticPr fontId="5"/>
  </si>
  <si>
    <t>対象外（パーティクルボード、繊維板を除く）</t>
    <rPh sb="14" eb="16">
      <t>センイ</t>
    </rPh>
    <rPh sb="16" eb="17">
      <t>イタ</t>
    </rPh>
    <rPh sb="18" eb="19">
      <t>ノゾ</t>
    </rPh>
    <phoneticPr fontId="5"/>
  </si>
  <si>
    <t>対象外</t>
    <rPh sb="0" eb="3">
      <t>タイショウガイ</t>
    </rPh>
    <phoneticPr fontId="5"/>
  </si>
  <si>
    <t>別紙１</t>
    <rPh sb="0" eb="2">
      <t>ベッシ</t>
    </rPh>
    <phoneticPr fontId="5"/>
  </si>
  <si>
    <t>助成対象木材の明細</t>
    <rPh sb="0" eb="2">
      <t>ジョセイ</t>
    </rPh>
    <rPh sb="2" eb="4">
      <t>タイショウ</t>
    </rPh>
    <rPh sb="4" eb="6">
      <t>モクザイ</t>
    </rPh>
    <rPh sb="7" eb="9">
      <t>メイサイ</t>
    </rPh>
    <phoneticPr fontId="5"/>
  </si>
  <si>
    <t>※要記入箇所：</t>
    <rPh sb="1" eb="2">
      <t>ヨウ</t>
    </rPh>
    <rPh sb="2" eb="4">
      <t>キニュウ</t>
    </rPh>
    <rPh sb="4" eb="6">
      <t>カショ</t>
    </rPh>
    <phoneticPr fontId="5"/>
  </si>
  <si>
    <t>※自動計算箇所：</t>
    <rPh sb="1" eb="7">
      <t>ジドウケイサンカショ</t>
    </rPh>
    <phoneticPr fontId="5"/>
  </si>
  <si>
    <t>１．総木材使用量</t>
    <rPh sb="2" eb="3">
      <t>ソウ</t>
    </rPh>
    <rPh sb="3" eb="5">
      <t>モクザイ</t>
    </rPh>
    <rPh sb="5" eb="8">
      <t>シヨウリョウ</t>
    </rPh>
    <phoneticPr fontId="5"/>
  </si>
  <si>
    <t>区　　　　　分</t>
    <rPh sb="0" eb="1">
      <t>ク</t>
    </rPh>
    <rPh sb="6" eb="7">
      <t>ブン</t>
    </rPh>
    <phoneticPr fontId="5"/>
  </si>
  <si>
    <t>総　　量</t>
    <rPh sb="0" eb="1">
      <t>ソウ</t>
    </rPh>
    <rPh sb="3" eb="4">
      <t>リョウ</t>
    </rPh>
    <phoneticPr fontId="5"/>
  </si>
  <si>
    <t>㎥</t>
    <phoneticPr fontId="5"/>
  </si>
  <si>
    <t>*</t>
    <phoneticPr fontId="5"/>
  </si>
  <si>
    <t>申請物件に係るすべての木材使用量（ただし、パーティクルボード、繊維板を除く。）を記入。</t>
    <rPh sb="0" eb="2">
      <t>シンセイ</t>
    </rPh>
    <rPh sb="2" eb="4">
      <t>ブッケン</t>
    </rPh>
    <rPh sb="5" eb="6">
      <t>カカ</t>
    </rPh>
    <rPh sb="11" eb="13">
      <t>モクザイ</t>
    </rPh>
    <rPh sb="13" eb="16">
      <t>シヨウリョウ</t>
    </rPh>
    <rPh sb="31" eb="33">
      <t>センイ</t>
    </rPh>
    <rPh sb="33" eb="34">
      <t>バン</t>
    </rPh>
    <rPh sb="35" eb="36">
      <t>ノゾ</t>
    </rPh>
    <rPh sb="40" eb="42">
      <t>キニュウ</t>
    </rPh>
    <phoneticPr fontId="5"/>
  </si>
  <si>
    <t>**</t>
    <phoneticPr fontId="5"/>
  </si>
  <si>
    <t>現時点でわかる範囲で記入してください（詳細不明の場合は未記入で構いません）。</t>
    <rPh sb="0" eb="3">
      <t>ゲンジテン</t>
    </rPh>
    <rPh sb="7" eb="9">
      <t>ハンイ</t>
    </rPh>
    <rPh sb="10" eb="12">
      <t>キニュウ</t>
    </rPh>
    <rPh sb="19" eb="21">
      <t>ショウサイ</t>
    </rPh>
    <rPh sb="21" eb="23">
      <t>フメイ</t>
    </rPh>
    <rPh sb="24" eb="26">
      <t>バアイ</t>
    </rPh>
    <rPh sb="27" eb="30">
      <t>ミキニュウ</t>
    </rPh>
    <rPh sb="31" eb="32">
      <t>カマ</t>
    </rPh>
    <phoneticPr fontId="5"/>
  </si>
  <si>
    <t>２．助成要件に係る木材使用量</t>
    <rPh sb="2" eb="6">
      <t>ジョセイヨウケン</t>
    </rPh>
    <rPh sb="7" eb="8">
      <t>カカ</t>
    </rPh>
    <rPh sb="9" eb="11">
      <t>モクザイ</t>
    </rPh>
    <rPh sb="11" eb="13">
      <t>シヨウ</t>
    </rPh>
    <rPh sb="13" eb="14">
      <t>リョウ</t>
    </rPh>
    <phoneticPr fontId="5"/>
  </si>
  <si>
    <t>（１）製材の木材使用量（柱及び横架材の総材積の半数以上に製材を使用する場合）</t>
    <rPh sb="3" eb="5">
      <t>セイザイ</t>
    </rPh>
    <rPh sb="6" eb="8">
      <t>モクザイ</t>
    </rPh>
    <rPh sb="8" eb="11">
      <t>シヨウリョウ</t>
    </rPh>
    <rPh sb="12" eb="13">
      <t>ハシラ</t>
    </rPh>
    <rPh sb="35" eb="37">
      <t>バアイ</t>
    </rPh>
    <phoneticPr fontId="5"/>
  </si>
  <si>
    <t>㎥</t>
    <phoneticPr fontId="5"/>
  </si>
  <si>
    <t>③が②以上となっているかどうか（○/×）</t>
    <rPh sb="3" eb="5">
      <t>イジョウ</t>
    </rPh>
    <phoneticPr fontId="5"/>
  </si>
  <si>
    <t>㎡</t>
    <phoneticPr fontId="5"/>
  </si>
  <si>
    <t>③構造耐力上主要な部分において使用するＣＬＴ</t>
    <phoneticPr fontId="5"/>
  </si>
  <si>
    <t>３．事業申請時に算定する助成金額</t>
    <rPh sb="2" eb="7">
      <t>ジギョウシンセイジ</t>
    </rPh>
    <rPh sb="8" eb="10">
      <t>サンテイ</t>
    </rPh>
    <rPh sb="12" eb="15">
      <t>ジョセイキン</t>
    </rPh>
    <rPh sb="15" eb="16">
      <t>ガク</t>
    </rPh>
    <phoneticPr fontId="5"/>
  </si>
  <si>
    <t>（１）施工利用</t>
    <rPh sb="3" eb="7">
      <t>セコウリヨウ</t>
    </rPh>
    <phoneticPr fontId="5"/>
  </si>
  <si>
    <r>
      <t>単位:</t>
    </r>
    <r>
      <rPr>
        <sz val="10"/>
        <rFont val="ＭＳ Ｐゴシック"/>
        <family val="3"/>
        <charset val="128"/>
      </rPr>
      <t>㎥</t>
    </r>
    <r>
      <rPr>
        <sz val="10"/>
        <rFont val="HG明朝B"/>
        <family val="2"/>
        <charset val="128"/>
      </rPr>
      <t>（小数点以下5位切り捨て），円</t>
    </r>
    <rPh sb="0" eb="2">
      <t>タンイ</t>
    </rPh>
    <rPh sb="5" eb="8">
      <t>ショウスウテン</t>
    </rPh>
    <rPh sb="8" eb="10">
      <t>イカ</t>
    </rPh>
    <rPh sb="11" eb="12">
      <t>イ</t>
    </rPh>
    <rPh sb="12" eb="13">
      <t>キ</t>
    </rPh>
    <rPh sb="14" eb="15">
      <t>ス</t>
    </rPh>
    <rPh sb="18" eb="19">
      <t>エン</t>
    </rPh>
    <phoneticPr fontId="5"/>
  </si>
  <si>
    <r>
      <t>ＪＡＳ材</t>
    </r>
    <r>
      <rPr>
        <sz val="10"/>
        <rFont val="游ゴシック"/>
        <family val="1"/>
        <charset val="128"/>
        <scheme val="minor"/>
      </rPr>
      <t>等</t>
    </r>
    <r>
      <rPr>
        <sz val="10"/>
        <rFont val="游ゴシック"/>
        <family val="2"/>
        <charset val="128"/>
        <scheme val="minor"/>
      </rPr>
      <t>の使用量の合計</t>
    </r>
    <rPh sb="3" eb="4">
      <t>ザイ</t>
    </rPh>
    <rPh sb="4" eb="5">
      <t>トウ</t>
    </rPh>
    <rPh sb="6" eb="9">
      <t>シヨウリョウ</t>
    </rPh>
    <rPh sb="10" eb="12">
      <t>ゴウケイ</t>
    </rPh>
    <phoneticPr fontId="5"/>
  </si>
  <si>
    <t>単　価</t>
    <rPh sb="0" eb="1">
      <t>タン</t>
    </rPh>
    <rPh sb="2" eb="3">
      <t>アタイ</t>
    </rPh>
    <phoneticPr fontId="5"/>
  </si>
  <si>
    <t>材積×単価</t>
    <rPh sb="0" eb="2">
      <t>ザイセキ</t>
    </rPh>
    <rPh sb="3" eb="5">
      <t>タンカ</t>
    </rPh>
    <phoneticPr fontId="5"/>
  </si>
  <si>
    <t>①単価による
金額計</t>
    <rPh sb="1" eb="3">
      <t>タンカ</t>
    </rPh>
    <rPh sb="7" eb="9">
      <t>キンガク</t>
    </rPh>
    <rPh sb="9" eb="10">
      <t>ケイ</t>
    </rPh>
    <phoneticPr fontId="5"/>
  </si>
  <si>
    <t>③算定額
（①＋②）</t>
    <rPh sb="1" eb="4">
      <t>サンテイガク</t>
    </rPh>
    <phoneticPr fontId="5"/>
  </si>
  <si>
    <t>単価による金額</t>
    <rPh sb="0" eb="2">
      <t>タンカ</t>
    </rPh>
    <rPh sb="5" eb="6">
      <t>キン</t>
    </rPh>
    <rPh sb="6" eb="7">
      <t>ガク</t>
    </rPh>
    <phoneticPr fontId="5"/>
  </si>
  <si>
    <t>ＪＡＳ製材</t>
    <rPh sb="3" eb="5">
      <t>セイザイ</t>
    </rPh>
    <phoneticPr fontId="5"/>
  </si>
  <si>
    <t>その他ＪＡＳ構造材*</t>
    <rPh sb="2" eb="3">
      <t>タ</t>
    </rPh>
    <rPh sb="6" eb="9">
      <t>コウゾウザイ</t>
    </rPh>
    <phoneticPr fontId="5"/>
  </si>
  <si>
    <t>乾燥材(確認できたもの）</t>
    <rPh sb="0" eb="3">
      <t>カンソウザイ</t>
    </rPh>
    <rPh sb="4" eb="6">
      <t>カクニン</t>
    </rPh>
    <phoneticPr fontId="5"/>
  </si>
  <si>
    <t>ＪＡＳ直交集成板（ＣＬＴ）</t>
    <rPh sb="3" eb="5">
      <t>チョッコウ</t>
    </rPh>
    <rPh sb="5" eb="7">
      <t>シュウセイ</t>
    </rPh>
    <rPh sb="7" eb="8">
      <t>バン</t>
    </rPh>
    <phoneticPr fontId="5"/>
  </si>
  <si>
    <t>小計</t>
    <rPh sb="0" eb="2">
      <t>ショウケイ</t>
    </rPh>
    <phoneticPr fontId="5"/>
  </si>
  <si>
    <t>調達費による金額</t>
    <rPh sb="0" eb="3">
      <t>チョウタツヒ</t>
    </rPh>
    <rPh sb="6" eb="8">
      <t>キンガク</t>
    </rPh>
    <phoneticPr fontId="5"/>
  </si>
  <si>
    <t xml:space="preserve"> </t>
    <phoneticPr fontId="5"/>
  </si>
  <si>
    <t>調達費の予定額**</t>
    <rPh sb="0" eb="3">
      <t>チョウタツヒ</t>
    </rPh>
    <rPh sb="4" eb="7">
      <t>ヨテイガク</t>
    </rPh>
    <phoneticPr fontId="5"/>
  </si>
  <si>
    <t>②調達費の
１／２</t>
    <rPh sb="1" eb="4">
      <t>チョウタツヒ</t>
    </rPh>
    <phoneticPr fontId="5"/>
  </si>
  <si>
    <t>木材費</t>
    <rPh sb="0" eb="3">
      <t>モクザイヒ</t>
    </rPh>
    <phoneticPr fontId="5"/>
  </si>
  <si>
    <t>木材加工費</t>
    <rPh sb="0" eb="5">
      <t>モクザイカコウヒ</t>
    </rPh>
    <phoneticPr fontId="5"/>
  </si>
  <si>
    <t>運搬費</t>
    <rPh sb="0" eb="3">
      <t>ウンパンヒ</t>
    </rPh>
    <phoneticPr fontId="5"/>
  </si>
  <si>
    <t>値引き***</t>
    <rPh sb="0" eb="2">
      <t>ネビ</t>
    </rPh>
    <phoneticPr fontId="5"/>
  </si>
  <si>
    <t>調達費計</t>
    <rPh sb="0" eb="3">
      <t>チョウタツヒ</t>
    </rPh>
    <rPh sb="3" eb="4">
      <t>ケイ</t>
    </rPh>
    <phoneticPr fontId="5"/>
  </si>
  <si>
    <t>ＪＡＳ構造用合板</t>
    <rPh sb="3" eb="8">
      <t>コウゾウヨウゴウハン</t>
    </rPh>
    <phoneticPr fontId="5"/>
  </si>
  <si>
    <t>ＪＡＳ構造用パネル</t>
    <rPh sb="3" eb="6">
      <t>コウゾウヨウ</t>
    </rPh>
    <phoneticPr fontId="5"/>
  </si>
  <si>
    <t>*</t>
    <phoneticPr fontId="5"/>
  </si>
  <si>
    <t>ＪＡＳ構造用合板及びＪＡＳ構造用パネルを除く。</t>
    <rPh sb="3" eb="5">
      <t>コウゾウ</t>
    </rPh>
    <rPh sb="5" eb="6">
      <t>ヨウ</t>
    </rPh>
    <rPh sb="6" eb="8">
      <t>ゴウハン</t>
    </rPh>
    <rPh sb="8" eb="9">
      <t>オヨ</t>
    </rPh>
    <rPh sb="13" eb="15">
      <t>コウゾウ</t>
    </rPh>
    <rPh sb="15" eb="16">
      <t>ヨウ</t>
    </rPh>
    <rPh sb="20" eb="21">
      <t>ノゾ</t>
    </rPh>
    <phoneticPr fontId="5"/>
  </si>
  <si>
    <t>**</t>
    <phoneticPr fontId="5"/>
  </si>
  <si>
    <t>調達費は、調達費算定表の「事業申請出力結果」シートの「調達費内訳」から移記する。</t>
    <rPh sb="0" eb="3">
      <t>チョウタツヒ</t>
    </rPh>
    <rPh sb="5" eb="8">
      <t>チョウタツヒ</t>
    </rPh>
    <rPh sb="8" eb="11">
      <t>サンテイヒョウ</t>
    </rPh>
    <rPh sb="13" eb="17">
      <t>ジギョウシンセイ</t>
    </rPh>
    <rPh sb="17" eb="21">
      <t>シュツリョクケッカ</t>
    </rPh>
    <rPh sb="27" eb="30">
      <t>チョウタツヒ</t>
    </rPh>
    <rPh sb="30" eb="32">
      <t>ウチワケ</t>
    </rPh>
    <rPh sb="35" eb="36">
      <t>イ</t>
    </rPh>
    <rPh sb="36" eb="37">
      <t>キ</t>
    </rPh>
    <phoneticPr fontId="5"/>
  </si>
  <si>
    <t>***</t>
    <phoneticPr fontId="5"/>
  </si>
  <si>
    <t>値引き額は、正の値（マイナスをつけない数字）で入力する。</t>
    <rPh sb="0" eb="2">
      <t>ネビ</t>
    </rPh>
    <rPh sb="3" eb="4">
      <t>ガク</t>
    </rPh>
    <rPh sb="6" eb="7">
      <t>セイ</t>
    </rPh>
    <rPh sb="8" eb="9">
      <t>アタイ</t>
    </rPh>
    <rPh sb="19" eb="21">
      <t>スウジ</t>
    </rPh>
    <rPh sb="23" eb="25">
      <t>ニュウリョク</t>
    </rPh>
    <phoneticPr fontId="5"/>
  </si>
  <si>
    <t>延べ床面積</t>
    <rPh sb="0" eb="1">
      <t>ノ</t>
    </rPh>
    <rPh sb="2" eb="5">
      <t>ユカメンセキ</t>
    </rPh>
    <phoneticPr fontId="5"/>
  </si>
  <si>
    <t>④算定額（設計費の1/2）</t>
    <rPh sb="1" eb="3">
      <t>サンテイ</t>
    </rPh>
    <rPh sb="3" eb="4">
      <t>ガク</t>
    </rPh>
    <rPh sb="5" eb="8">
      <t>セッケイヒ</t>
    </rPh>
    <phoneticPr fontId="5"/>
  </si>
  <si>
    <t>㎡</t>
    <phoneticPr fontId="5"/>
  </si>
  <si>
    <t>円</t>
    <rPh sb="0" eb="1">
      <t>エン</t>
    </rPh>
    <phoneticPr fontId="5"/>
  </si>
  <si>
    <t>*</t>
    <phoneticPr fontId="5"/>
  </si>
  <si>
    <t>設計費には建築物全体の設計費（意匠設計・構造設計）を入力する</t>
    <rPh sb="0" eb="3">
      <t>セッケイヒ</t>
    </rPh>
    <rPh sb="5" eb="8">
      <t>ケンチクブツ</t>
    </rPh>
    <rPh sb="8" eb="10">
      <t>ゼンタイ</t>
    </rPh>
    <rPh sb="11" eb="14">
      <t>セッケイヒ</t>
    </rPh>
    <rPh sb="15" eb="19">
      <t>イショウセッケイ</t>
    </rPh>
    <rPh sb="20" eb="24">
      <t>コウゾウセッケイ</t>
    </rPh>
    <rPh sb="26" eb="28">
      <t>ニュウリョク</t>
    </rPh>
    <phoneticPr fontId="5"/>
  </si>
  <si>
    <t>（３）上限額</t>
    <rPh sb="3" eb="6">
      <t>ジョウゲンガク</t>
    </rPh>
    <phoneticPr fontId="5"/>
  </si>
  <si>
    <t>ア</t>
    <phoneticPr fontId="5"/>
  </si>
  <si>
    <t>施工利用</t>
    <rPh sb="0" eb="4">
      <t>セコウリヨウ</t>
    </rPh>
    <phoneticPr fontId="5"/>
  </si>
  <si>
    <t>円/棟</t>
    <rPh sb="0" eb="1">
      <t>エン</t>
    </rPh>
    <rPh sb="2" eb="3">
      <t>トウ</t>
    </rPh>
    <phoneticPr fontId="5"/>
  </si>
  <si>
    <t>イ</t>
    <phoneticPr fontId="5"/>
  </si>
  <si>
    <t>設計利用</t>
    <rPh sb="0" eb="4">
      <t>セッケイリヨウ</t>
    </rPh>
    <phoneticPr fontId="5"/>
  </si>
  <si>
    <t>助成対象の面積</t>
    <rPh sb="0" eb="4">
      <t>ジョセイタイショウ</t>
    </rPh>
    <rPh sb="5" eb="7">
      <t>メンセキ</t>
    </rPh>
    <phoneticPr fontId="5"/>
  </si>
  <si>
    <t>×</t>
    <phoneticPr fontId="5"/>
  </si>
  <si>
    <t>円/㎡</t>
    <rPh sb="0" eb="1">
      <t>エン</t>
    </rPh>
    <phoneticPr fontId="5"/>
  </si>
  <si>
    <t>＝</t>
    <phoneticPr fontId="5"/>
  </si>
  <si>
    <t>（４）事業申請時に算定する助成金額</t>
    <rPh sb="3" eb="8">
      <t>ジギョウシンセイジ</t>
    </rPh>
    <rPh sb="9" eb="11">
      <t>サンテイ</t>
    </rPh>
    <rPh sb="13" eb="17">
      <t>ジョセイキンガク</t>
    </rPh>
    <phoneticPr fontId="5"/>
  </si>
  <si>
    <t>合計</t>
    <rPh sb="0" eb="2">
      <t>ゴウケイ</t>
    </rPh>
    <phoneticPr fontId="5"/>
  </si>
  <si>
    <t>うち国産材</t>
    <rPh sb="2" eb="5">
      <t>コクサンザイ</t>
    </rPh>
    <phoneticPr fontId="5"/>
  </si>
  <si>
    <t>①申請物件の柱及び横架材に使用した木材の総量</t>
    <rPh sb="1" eb="3">
      <t>シンセイ</t>
    </rPh>
    <rPh sb="3" eb="5">
      <t>ブッケン</t>
    </rPh>
    <rPh sb="6" eb="7">
      <t>ハシラ</t>
    </rPh>
    <rPh sb="7" eb="8">
      <t>オヨ</t>
    </rPh>
    <rPh sb="9" eb="12">
      <t>オウカザイ</t>
    </rPh>
    <rPh sb="17" eb="19">
      <t>モクザイ</t>
    </rPh>
    <phoneticPr fontId="5"/>
  </si>
  <si>
    <t>②申請物件の柱及び横架材に使用した木材の総量の１/２</t>
    <rPh sb="1" eb="3">
      <t>シンセイ</t>
    </rPh>
    <rPh sb="17" eb="19">
      <t>モクザイ</t>
    </rPh>
    <phoneticPr fontId="5"/>
  </si>
  <si>
    <t>①申請物件の延べ床面積（木造部に限る。）</t>
    <rPh sb="12" eb="14">
      <t>モクゾウ</t>
    </rPh>
    <rPh sb="14" eb="15">
      <t>ブ</t>
    </rPh>
    <rPh sb="16" eb="17">
      <t>カギ</t>
    </rPh>
    <phoneticPr fontId="5"/>
  </si>
  <si>
    <r>
      <t>②申請物件の延べ床面積（木造部に限る。）
　×0.05（</t>
    </r>
    <r>
      <rPr>
        <sz val="11"/>
        <rFont val="Segoe UI Symbol"/>
        <family val="1"/>
      </rPr>
      <t>㎥</t>
    </r>
    <r>
      <rPr>
        <sz val="11"/>
        <rFont val="Calibri"/>
        <family val="1"/>
      </rPr>
      <t>/</t>
    </r>
    <r>
      <rPr>
        <sz val="11"/>
        <rFont val="Segoe UI Symbol"/>
        <family val="1"/>
      </rPr>
      <t>㎡</t>
    </r>
    <r>
      <rPr>
        <sz val="11"/>
        <rFont val="游ゴシック"/>
        <family val="1"/>
        <charset val="128"/>
        <scheme val="minor"/>
      </rPr>
      <t>）</t>
    </r>
    <rPh sb="16" eb="17">
      <t>カギ</t>
    </rPh>
    <phoneticPr fontId="5"/>
  </si>
  <si>
    <t>③構造耐力上主要な部分において使用したＣＬＴ</t>
    <phoneticPr fontId="5"/>
  </si>
  <si>
    <t>ア　事業申請時の算定額</t>
    <phoneticPr fontId="5"/>
  </si>
  <si>
    <t>①算定額*</t>
    <rPh sb="1" eb="4">
      <t>サンテイガク</t>
    </rPh>
    <phoneticPr fontId="5"/>
  </si>
  <si>
    <t>＊</t>
    <phoneticPr fontId="5"/>
  </si>
  <si>
    <t>事業申請書（様式１号）別紙１における３（１）③の額を転記してください。</t>
    <rPh sb="0" eb="2">
      <t>ジギョウ</t>
    </rPh>
    <rPh sb="2" eb="5">
      <t>シンセイショ</t>
    </rPh>
    <rPh sb="6" eb="8">
      <t>ヨウシキ</t>
    </rPh>
    <rPh sb="9" eb="10">
      <t>ゴウ</t>
    </rPh>
    <rPh sb="11" eb="13">
      <t>ベッシ</t>
    </rPh>
    <rPh sb="24" eb="25">
      <t>ガク</t>
    </rPh>
    <rPh sb="26" eb="28">
      <t>テンキ</t>
    </rPh>
    <phoneticPr fontId="5"/>
  </si>
  <si>
    <t>イ　交付申請時の実際に使用した助成対象木材による算定額</t>
    <rPh sb="2" eb="7">
      <t>コウフシンセイジ</t>
    </rPh>
    <rPh sb="8" eb="10">
      <t>ジッサイ</t>
    </rPh>
    <rPh sb="15" eb="19">
      <t>ジョセイタイショウ</t>
    </rPh>
    <rPh sb="19" eb="21">
      <t>モクザイ</t>
    </rPh>
    <phoneticPr fontId="5"/>
  </si>
  <si>
    <t>助成対象木材の種類</t>
    <rPh sb="0" eb="2">
      <t>ジョセイ</t>
    </rPh>
    <rPh sb="2" eb="4">
      <t>タイショウ</t>
    </rPh>
    <rPh sb="4" eb="6">
      <t>モクザイ</t>
    </rPh>
    <rPh sb="7" eb="9">
      <t>シュルイ</t>
    </rPh>
    <phoneticPr fontId="5"/>
  </si>
  <si>
    <t>②単価による
金額計</t>
    <rPh sb="1" eb="3">
      <t>タンカ</t>
    </rPh>
    <rPh sb="7" eb="9">
      <t>キンガク</t>
    </rPh>
    <rPh sb="9" eb="10">
      <t>ケイ</t>
    </rPh>
    <phoneticPr fontId="5"/>
  </si>
  <si>
    <t>④算定額
（②＋③）</t>
    <rPh sb="1" eb="4">
      <t>サンテイガク</t>
    </rPh>
    <phoneticPr fontId="5"/>
  </si>
  <si>
    <t>その他ＪＡＳ構造材</t>
    <rPh sb="2" eb="3">
      <t>タ</t>
    </rPh>
    <rPh sb="6" eb="9">
      <t>コウゾウザイ</t>
    </rPh>
    <phoneticPr fontId="5"/>
  </si>
  <si>
    <t>調達費**</t>
    <rPh sb="0" eb="3">
      <t>チョウタツヒ</t>
    </rPh>
    <phoneticPr fontId="5"/>
  </si>
  <si>
    <t>③調達費の
１／２</t>
    <rPh sb="1" eb="4">
      <t>チョウタツヒ</t>
    </rPh>
    <phoneticPr fontId="5"/>
  </si>
  <si>
    <t>値引き</t>
    <rPh sb="0" eb="2">
      <t>ネビ</t>
    </rPh>
    <phoneticPr fontId="5"/>
  </si>
  <si>
    <t>調達費は、ウの表から自動転記される。</t>
    <rPh sb="0" eb="3">
      <t>チョウタツヒ</t>
    </rPh>
    <rPh sb="7" eb="8">
      <t>ヒョウ</t>
    </rPh>
    <rPh sb="10" eb="12">
      <t>ジドウ</t>
    </rPh>
    <rPh sb="12" eb="14">
      <t>テンキ</t>
    </rPh>
    <phoneticPr fontId="5"/>
  </si>
  <si>
    <t>ウ　実際に使用した助成対象木材の調達費による算定額</t>
    <rPh sb="2" eb="4">
      <t>ジッサイ</t>
    </rPh>
    <rPh sb="5" eb="7">
      <t>シヨウ</t>
    </rPh>
    <rPh sb="9" eb="15">
      <t>ジョセイタイショウモクザイ</t>
    </rPh>
    <rPh sb="16" eb="19">
      <t>チョウタツヒ</t>
    </rPh>
    <rPh sb="22" eb="25">
      <t>サンテイガク</t>
    </rPh>
    <phoneticPr fontId="5"/>
  </si>
  <si>
    <r>
      <t>単位:</t>
    </r>
    <r>
      <rPr>
        <sz val="10"/>
        <rFont val="HG明朝B"/>
        <family val="2"/>
        <charset val="128"/>
      </rPr>
      <t>円</t>
    </r>
    <rPh sb="0" eb="2">
      <t>タンイ</t>
    </rPh>
    <rPh sb="3" eb="4">
      <t>エン</t>
    </rPh>
    <phoneticPr fontId="5"/>
  </si>
  <si>
    <t>⑦算定額
（⑤＋⑥）</t>
    <rPh sb="1" eb="4">
      <t>サンテイガク</t>
    </rPh>
    <phoneticPr fontId="5"/>
  </si>
  <si>
    <t>⑤調達費の計</t>
    <rPh sb="1" eb="4">
      <t>チョウタツヒ</t>
    </rPh>
    <rPh sb="5" eb="6">
      <t>ケイ</t>
    </rPh>
    <phoneticPr fontId="5"/>
  </si>
  <si>
    <t>⑥調達費の
１／２</t>
    <rPh sb="1" eb="4">
      <t>チョウタツヒ</t>
    </rPh>
    <phoneticPr fontId="5"/>
  </si>
  <si>
    <t>*</t>
    <phoneticPr fontId="5"/>
  </si>
  <si>
    <r>
      <t>（２）設計</t>
    </r>
    <r>
      <rPr>
        <sz val="11"/>
        <rFont val="游ゴシック"/>
        <family val="1"/>
        <charset val="128"/>
        <scheme val="minor"/>
      </rPr>
      <t>利用</t>
    </r>
    <rPh sb="3" eb="5">
      <t>セッケイ</t>
    </rPh>
    <rPh sb="5" eb="7">
      <t>リヨウ</t>
    </rPh>
    <phoneticPr fontId="5"/>
  </si>
  <si>
    <t>⑧算定額*</t>
    <rPh sb="1" eb="4">
      <t>サンテイガク</t>
    </rPh>
    <phoneticPr fontId="5"/>
  </si>
  <si>
    <t>事業申請書（様式１号）別紙１における３（２）④の額を転記してください。</t>
    <rPh sb="0" eb="2">
      <t>ジギョウ</t>
    </rPh>
    <rPh sb="2" eb="5">
      <t>シンセイショ</t>
    </rPh>
    <rPh sb="6" eb="8">
      <t>ヨウシキ</t>
    </rPh>
    <rPh sb="9" eb="10">
      <t>ゴウ</t>
    </rPh>
    <rPh sb="11" eb="13">
      <t>ベッシ</t>
    </rPh>
    <rPh sb="24" eb="25">
      <t>ガク</t>
    </rPh>
    <rPh sb="26" eb="28">
      <t>テンキ</t>
    </rPh>
    <phoneticPr fontId="5"/>
  </si>
  <si>
    <t>イ　交付申請時の算定額</t>
    <rPh sb="2" eb="6">
      <t>コウフシンセイ</t>
    </rPh>
    <rPh sb="6" eb="7">
      <t>ジ</t>
    </rPh>
    <rPh sb="8" eb="11">
      <t>サンテイガク</t>
    </rPh>
    <phoneticPr fontId="5"/>
  </si>
  <si>
    <t>うち木造部の床面積</t>
    <rPh sb="2" eb="4">
      <t>モクゾウ</t>
    </rPh>
    <rPh sb="4" eb="5">
      <t>ブ</t>
    </rPh>
    <rPh sb="6" eb="9">
      <t>ユカメンセキ</t>
    </rPh>
    <phoneticPr fontId="5"/>
  </si>
  <si>
    <t>⑨算定額（設計費の1/2）</t>
    <rPh sb="1" eb="3">
      <t>サンテイ</t>
    </rPh>
    <rPh sb="3" eb="4">
      <t>ガク</t>
    </rPh>
    <rPh sb="5" eb="8">
      <t>セッケイヒ</t>
    </rPh>
    <phoneticPr fontId="5"/>
  </si>
  <si>
    <t>ア</t>
    <phoneticPr fontId="5"/>
  </si>
  <si>
    <t>イ</t>
    <phoneticPr fontId="5"/>
  </si>
  <si>
    <t>㎡</t>
    <phoneticPr fontId="5"/>
  </si>
  <si>
    <t>×</t>
    <phoneticPr fontId="5"/>
  </si>
  <si>
    <t>＝</t>
    <phoneticPr fontId="5"/>
  </si>
  <si>
    <t>（４）交付申請額</t>
    <rPh sb="3" eb="5">
      <t>コウフ</t>
    </rPh>
    <rPh sb="5" eb="8">
      <t>シンセイガク</t>
    </rPh>
    <phoneticPr fontId="5"/>
  </si>
  <si>
    <t>部材の用途
（記入上の注意を確認の上、記入してください。）</t>
    <rPh sb="0" eb="2">
      <t>ブザイ</t>
    </rPh>
    <rPh sb="3" eb="5">
      <t>ヨウト</t>
    </rPh>
    <rPh sb="7" eb="10">
      <t>キニュウジョウ</t>
    </rPh>
    <rPh sb="11" eb="13">
      <t>チュウイ</t>
    </rPh>
    <rPh sb="14" eb="16">
      <t>カクニン</t>
    </rPh>
    <rPh sb="17" eb="18">
      <t>ウエ</t>
    </rPh>
    <rPh sb="19" eb="21">
      <t>キニュウ</t>
    </rPh>
    <phoneticPr fontId="5"/>
  </si>
  <si>
    <r>
      <t xml:space="preserve">■記入上の注意
・材料の入力順は、見積書や請求書明細に沿った順番としてください。合っていない場合は修正をお願いする場合があります。
・同一材料で対象と対象外が存在する場合は、行を分けてご記入ください。
・色が着いているセルには入力しないでください。
・助成対象外の木材についても入力が必要です。
・木材以外（副資材、金物など）の入力は不要です。
</t>
    </r>
    <r>
      <rPr>
        <sz val="11"/>
        <color theme="1"/>
        <rFont val="游ゴシック"/>
        <family val="3"/>
        <charset val="128"/>
        <scheme val="minor"/>
      </rPr>
      <t>・「</t>
    </r>
    <r>
      <rPr>
        <b/>
        <sz val="11"/>
        <color theme="1"/>
        <rFont val="游ゴシック"/>
        <family val="3"/>
        <charset val="128"/>
        <scheme val="minor"/>
      </rPr>
      <t>部材の用途</t>
    </r>
    <r>
      <rPr>
        <sz val="11"/>
        <color theme="1"/>
        <rFont val="游ゴシック"/>
        <family val="3"/>
        <charset val="128"/>
        <scheme val="minor"/>
      </rPr>
      <t>」の「</t>
    </r>
    <r>
      <rPr>
        <b/>
        <sz val="11"/>
        <color theme="1"/>
        <rFont val="游ゴシック"/>
        <family val="3"/>
        <charset val="128"/>
        <scheme val="minor"/>
      </rPr>
      <t>柱・横架材</t>
    </r>
    <r>
      <rPr>
        <sz val="11"/>
        <color theme="1"/>
        <rFont val="游ゴシック"/>
        <family val="3"/>
        <charset val="128"/>
        <scheme val="minor"/>
      </rPr>
      <t>」の定義は下記のとおりです。
　①柱に含まれるもの：建築物の管柱や通し柱といった垂直方向に設置する構造部材（間柱は除く。）。枠組壁工法の場合は、縦枠及び上下枠等。
　②横架材に含まれるもの：建築物の梁、桁、床梁、胴差、小屋梁、棟木、母屋、土台、大引きといった水平方向、又は水平成分を有する方向に設置する構造材。枠組壁工法の場合、床根太、端根太、側根太、頭つなぎを含める。丸太組構法の場合、壁を設ける際の水平に積み上げる製材、集成材を含める。</t>
    </r>
    <r>
      <rPr>
        <sz val="11"/>
        <color theme="1"/>
        <rFont val="游ゴシック"/>
        <family val="2"/>
        <charset val="128"/>
        <scheme val="minor"/>
      </rPr>
      <t xml:space="preserve">
</t>
    </r>
    <rPh sb="175" eb="177">
      <t>ブザイ</t>
    </rPh>
    <rPh sb="178" eb="180">
      <t>ヨウト</t>
    </rPh>
    <rPh sb="183" eb="184">
      <t>ハシラ</t>
    </rPh>
    <rPh sb="185" eb="188">
      <t>オウカザイ</t>
    </rPh>
    <rPh sb="190" eb="192">
      <t>テイギ</t>
    </rPh>
    <rPh sb="193" eb="195">
      <t>カキ</t>
    </rPh>
    <rPh sb="205" eb="206">
      <t>ハシラ</t>
    </rPh>
    <rPh sb="207" eb="208">
      <t>フク</t>
    </rPh>
    <rPh sb="214" eb="217">
      <t>ケンチクブツ</t>
    </rPh>
    <rPh sb="218" eb="220">
      <t>クダバシラ</t>
    </rPh>
    <rPh sb="221" eb="222">
      <t>トオ</t>
    </rPh>
    <rPh sb="223" eb="224">
      <t>バシラ</t>
    </rPh>
    <rPh sb="228" eb="232">
      <t>スイチョクホウコウ</t>
    </rPh>
    <rPh sb="233" eb="235">
      <t>セッチ</t>
    </rPh>
    <rPh sb="237" eb="241">
      <t>コウゾウブザイ</t>
    </rPh>
    <rPh sb="242" eb="243">
      <t>マ</t>
    </rPh>
    <rPh sb="243" eb="244">
      <t>バシラ</t>
    </rPh>
    <rPh sb="245" eb="246">
      <t>ノゾ</t>
    </rPh>
    <rPh sb="250" eb="252">
      <t>ワクグ</t>
    </rPh>
    <rPh sb="252" eb="253">
      <t>カベ</t>
    </rPh>
    <rPh sb="253" eb="255">
      <t>コウホウ</t>
    </rPh>
    <rPh sb="256" eb="258">
      <t>バアイ</t>
    </rPh>
    <rPh sb="260" eb="261">
      <t>タテ</t>
    </rPh>
    <rPh sb="261" eb="262">
      <t>ワク</t>
    </rPh>
    <rPh sb="262" eb="263">
      <t>オヨ</t>
    </rPh>
    <rPh sb="264" eb="267">
      <t>ジョウゲワク</t>
    </rPh>
    <rPh sb="267" eb="268">
      <t>トウ</t>
    </rPh>
    <rPh sb="272" eb="275">
      <t>オウカザイ</t>
    </rPh>
    <rPh sb="276" eb="277">
      <t>フク</t>
    </rPh>
    <rPh sb="283" eb="286">
      <t>ケンチクブツ</t>
    </rPh>
    <rPh sb="287" eb="288">
      <t>ハリ</t>
    </rPh>
    <rPh sb="289" eb="290">
      <t>ケタ</t>
    </rPh>
    <rPh sb="291" eb="292">
      <t>ユカ</t>
    </rPh>
    <rPh sb="292" eb="293">
      <t>ハリ</t>
    </rPh>
    <rPh sb="294" eb="296">
      <t>ドウサシ</t>
    </rPh>
    <rPh sb="297" eb="299">
      <t>コヤ</t>
    </rPh>
    <rPh sb="299" eb="300">
      <t>ハリ</t>
    </rPh>
    <rPh sb="301" eb="303">
      <t>ムナギ</t>
    </rPh>
    <rPh sb="304" eb="306">
      <t>モヤ</t>
    </rPh>
    <rPh sb="307" eb="309">
      <t>ドダイ</t>
    </rPh>
    <rPh sb="310" eb="312">
      <t>オオビ</t>
    </rPh>
    <rPh sb="317" eb="321">
      <t>スイヘイホウコウ</t>
    </rPh>
    <rPh sb="322" eb="323">
      <t>マタ</t>
    </rPh>
    <rPh sb="324" eb="328">
      <t>スイヘイセイブン</t>
    </rPh>
    <phoneticPr fontId="5"/>
  </si>
  <si>
    <t>３（１）の①、④、⑦の中で最も低いものの金額と、（２）の⑧と⑨で低い方の金額を加算した金額。
ただし（１）（２）の項目において上限額を超える場合は、上限額を用いて計算の上、記入する。(千円未満切り捨て）</t>
    <rPh sb="11" eb="12">
      <t>ナカ</t>
    </rPh>
    <rPh sb="13" eb="14">
      <t>モット</t>
    </rPh>
    <rPh sb="15" eb="16">
      <t>ヒク</t>
    </rPh>
    <rPh sb="20" eb="22">
      <t>キンガク</t>
    </rPh>
    <rPh sb="32" eb="33">
      <t>ヒク</t>
    </rPh>
    <rPh sb="34" eb="35">
      <t>ホウ</t>
    </rPh>
    <rPh sb="36" eb="38">
      <t>キンガク</t>
    </rPh>
    <rPh sb="39" eb="41">
      <t>カサン</t>
    </rPh>
    <rPh sb="43" eb="45">
      <t>キンガク</t>
    </rPh>
    <rPh sb="57" eb="59">
      <t>コウモク</t>
    </rPh>
    <rPh sb="63" eb="66">
      <t>ジョウゲンガク</t>
    </rPh>
    <rPh sb="67" eb="68">
      <t>コ</t>
    </rPh>
    <rPh sb="70" eb="72">
      <t>バアイ</t>
    </rPh>
    <rPh sb="74" eb="77">
      <t>ジョウゲンガク</t>
    </rPh>
    <rPh sb="78" eb="79">
      <t>モチ</t>
    </rPh>
    <rPh sb="81" eb="83">
      <t>ケイサン</t>
    </rPh>
    <rPh sb="84" eb="85">
      <t>ウエ</t>
    </rPh>
    <rPh sb="86" eb="88">
      <t>キニュウ</t>
    </rPh>
    <rPh sb="92" eb="94">
      <t>センエン</t>
    </rPh>
    <rPh sb="94" eb="96">
      <t>ミマン</t>
    </rPh>
    <rPh sb="96" eb="97">
      <t>キ</t>
    </rPh>
    <rPh sb="98" eb="99">
      <t>ス</t>
    </rPh>
    <phoneticPr fontId="5"/>
  </si>
  <si>
    <t>根太、垂木</t>
    <rPh sb="0" eb="2">
      <t>ネダ</t>
    </rPh>
    <rPh sb="3" eb="5">
      <t>タルキ</t>
    </rPh>
    <phoneticPr fontId="3"/>
  </si>
  <si>
    <t>母屋、大引き</t>
    <rPh sb="0" eb="2">
      <t>モヤ</t>
    </rPh>
    <rPh sb="3" eb="5">
      <t>オオビ</t>
    </rPh>
    <phoneticPr fontId="3"/>
  </si>
  <si>
    <t>間柱</t>
    <rPh sb="0" eb="2">
      <t>マバシラ</t>
    </rPh>
    <phoneticPr fontId="3"/>
  </si>
  <si>
    <t>垂木</t>
    <rPh sb="0" eb="2">
      <t>タルキ</t>
    </rPh>
    <phoneticPr fontId="3"/>
  </si>
  <si>
    <r>
      <t>・部材の用途は「■記入上の注意」に記載の内容を確認し、部材ごとに選択してください（図中、</t>
    </r>
    <r>
      <rPr>
        <b/>
        <sz val="11"/>
        <color theme="9"/>
        <rFont val="游ゴシック"/>
        <family val="3"/>
        <charset val="128"/>
        <scheme val="minor"/>
      </rPr>
      <t>緑枠</t>
    </r>
    <r>
      <rPr>
        <sz val="11"/>
        <color theme="1"/>
        <rFont val="游ゴシック"/>
        <family val="2"/>
        <charset val="128"/>
        <scheme val="minor"/>
      </rPr>
      <t>）。</t>
    </r>
    <rPh sb="1" eb="3">
      <t>ブザイ</t>
    </rPh>
    <rPh sb="4" eb="6">
      <t>ヨウト</t>
    </rPh>
    <rPh sb="9" eb="12">
      <t>キニュウジョウ</t>
    </rPh>
    <rPh sb="13" eb="15">
      <t>チュウイ</t>
    </rPh>
    <rPh sb="17" eb="19">
      <t>キサイ</t>
    </rPh>
    <rPh sb="20" eb="22">
      <t>ナイヨウ</t>
    </rPh>
    <rPh sb="23" eb="25">
      <t>カクニン</t>
    </rPh>
    <rPh sb="27" eb="29">
      <t>ブザイ</t>
    </rPh>
    <rPh sb="32" eb="34">
      <t>センタク</t>
    </rPh>
    <rPh sb="41" eb="43">
      <t>ズチュウ</t>
    </rPh>
    <rPh sb="44" eb="45">
      <t>ミドリ</t>
    </rPh>
    <rPh sb="45" eb="46">
      <t>ワク</t>
    </rPh>
    <phoneticPr fontId="5"/>
  </si>
  <si>
    <r>
      <t>JAS</t>
    </r>
    <r>
      <rPr>
        <sz val="11"/>
        <color theme="1"/>
        <rFont val="游ゴシック"/>
        <family val="3"/>
        <charset val="128"/>
        <scheme val="minor"/>
      </rPr>
      <t>等の種類</t>
    </r>
    <rPh sb="3" eb="4">
      <t>トウ</t>
    </rPh>
    <phoneticPr fontId="5"/>
  </si>
  <si>
    <r>
      <t>JAS材</t>
    </r>
    <r>
      <rPr>
        <sz val="11"/>
        <color theme="1"/>
        <rFont val="游ゴシック"/>
        <family val="3"/>
        <charset val="128"/>
        <scheme val="minor"/>
      </rPr>
      <t>等</t>
    </r>
    <rPh sb="4" eb="5">
      <t>トウ</t>
    </rPh>
    <phoneticPr fontId="5"/>
  </si>
  <si>
    <t>対象外（パーティクルボード、繊維板）</t>
    <rPh sb="0" eb="3">
      <t>タイショウガイ</t>
    </rPh>
    <rPh sb="14" eb="16">
      <t>センイ</t>
    </rPh>
    <rPh sb="16" eb="17">
      <t>イタ</t>
    </rPh>
    <phoneticPr fontId="5"/>
  </si>
  <si>
    <t>１F床面材</t>
    <rPh sb="2" eb="3">
      <t>ユカ</t>
    </rPh>
    <rPh sb="3" eb="5">
      <t>メンザイ</t>
    </rPh>
    <phoneticPr fontId="3"/>
  </si>
  <si>
    <t>JAS材等</t>
    <rPh sb="4" eb="5">
      <t>トウ</t>
    </rPh>
    <phoneticPr fontId="5"/>
  </si>
  <si>
    <r>
      <t>うち国産材</t>
    </r>
    <r>
      <rPr>
        <sz val="11"/>
        <color theme="1"/>
        <rFont val="游ゴシック"/>
        <family val="3"/>
        <charset val="128"/>
        <scheme val="minor"/>
      </rPr>
      <t>**</t>
    </r>
    <rPh sb="2" eb="5">
      <t>コクサンザイ</t>
    </rPh>
    <phoneticPr fontId="5"/>
  </si>
  <si>
    <r>
      <t>①</t>
    </r>
    <r>
      <rPr>
        <sz val="11"/>
        <color theme="1"/>
        <rFont val="游ゴシック"/>
        <family val="3"/>
        <charset val="128"/>
        <scheme val="minor"/>
      </rPr>
      <t>申請物件の柱及び横架材に使用する木材の総量</t>
    </r>
    <rPh sb="1" eb="3">
      <t>シンセイ</t>
    </rPh>
    <rPh sb="3" eb="5">
      <t>ブッケン</t>
    </rPh>
    <rPh sb="6" eb="7">
      <t>ハシラ</t>
    </rPh>
    <rPh sb="7" eb="8">
      <t>オヨ</t>
    </rPh>
    <rPh sb="9" eb="12">
      <t>オウカザイ</t>
    </rPh>
    <rPh sb="17" eb="19">
      <t>モクザイ</t>
    </rPh>
    <phoneticPr fontId="5"/>
  </si>
  <si>
    <t>②申請物件の柱及び横架材に使用する木材の総量の１/２</t>
    <rPh sb="1" eb="3">
      <t>シンセイ</t>
    </rPh>
    <rPh sb="17" eb="19">
      <t>モクザイ</t>
    </rPh>
    <phoneticPr fontId="5"/>
  </si>
  <si>
    <t>③申請物件の柱及び横架材に使用する製材（ＪＡＳ製材又は乾燥材であることを確認できるもの）の総量</t>
    <rPh sb="1" eb="3">
      <t>シンセイ</t>
    </rPh>
    <rPh sb="6" eb="7">
      <t>ハシラ</t>
    </rPh>
    <rPh sb="7" eb="8">
      <t>オヨ</t>
    </rPh>
    <rPh sb="9" eb="12">
      <t>オウカザイ</t>
    </rPh>
    <rPh sb="17" eb="19">
      <t>セイザイ</t>
    </rPh>
    <rPh sb="23" eb="24">
      <t>セイ</t>
    </rPh>
    <rPh sb="24" eb="25">
      <t>ザイ</t>
    </rPh>
    <rPh sb="25" eb="26">
      <t>マタ</t>
    </rPh>
    <rPh sb="27" eb="29">
      <t>カンソウ</t>
    </rPh>
    <rPh sb="29" eb="30">
      <t>ザイ</t>
    </rPh>
    <rPh sb="36" eb="38">
      <t>カクニン</t>
    </rPh>
    <phoneticPr fontId="5"/>
  </si>
  <si>
    <r>
      <t>うち国産材</t>
    </r>
    <r>
      <rPr>
        <sz val="11"/>
        <color rgb="FFFF0000"/>
        <rFont val="游ゴシック"/>
        <family val="3"/>
        <charset val="128"/>
        <scheme val="minor"/>
      </rPr>
      <t>*</t>
    </r>
    <rPh sb="2" eb="5">
      <t>コクサンザイ</t>
    </rPh>
    <phoneticPr fontId="5"/>
  </si>
  <si>
    <r>
      <t>②申請物件の延べ床面積（木造部に限る。）
　×0.05（</t>
    </r>
    <r>
      <rPr>
        <sz val="11"/>
        <color theme="1"/>
        <rFont val="Segoe UI Symbol"/>
        <family val="1"/>
      </rPr>
      <t>㎥</t>
    </r>
    <r>
      <rPr>
        <sz val="11"/>
        <color theme="1"/>
        <rFont val="Calibri"/>
        <family val="1"/>
      </rPr>
      <t>/</t>
    </r>
    <r>
      <rPr>
        <sz val="11"/>
        <color theme="1"/>
        <rFont val="Segoe UI Symbol"/>
        <family val="1"/>
      </rPr>
      <t>㎡</t>
    </r>
    <r>
      <rPr>
        <sz val="11"/>
        <color theme="1"/>
        <rFont val="游ゴシック"/>
        <family val="1"/>
        <charset val="128"/>
        <scheme val="minor"/>
      </rPr>
      <t>）</t>
    </r>
    <rPh sb="16" eb="17">
      <t>カギ</t>
    </rPh>
    <phoneticPr fontId="5"/>
  </si>
  <si>
    <r>
      <t>（２）CLTの木材使用量</t>
    </r>
    <r>
      <rPr>
        <sz val="10"/>
        <color theme="1"/>
        <rFont val="游ゴシック"/>
        <family val="2"/>
        <charset val="128"/>
        <scheme val="minor"/>
      </rPr>
      <t>（構造耐力上主要な部分において、申請物件の延べ床面積（㎡）に0.05（</t>
    </r>
    <r>
      <rPr>
        <sz val="10"/>
        <color theme="1"/>
        <rFont val="ＭＳ Ｐゴシック"/>
        <family val="3"/>
        <charset val="128"/>
      </rPr>
      <t>㎥</t>
    </r>
    <r>
      <rPr>
        <sz val="10"/>
        <color theme="1"/>
        <rFont val="Calibri"/>
        <family val="2"/>
      </rPr>
      <t>/</t>
    </r>
    <r>
      <rPr>
        <sz val="10"/>
        <color theme="1"/>
        <rFont val="ＭＳ Ｐゴシック"/>
        <family val="3"/>
        <charset val="128"/>
      </rPr>
      <t>㎡</t>
    </r>
    <r>
      <rPr>
        <sz val="10"/>
        <color theme="1"/>
        <rFont val="游ゴシック"/>
        <family val="2"/>
        <charset val="128"/>
        <scheme val="minor"/>
      </rPr>
      <t>）を乗じた値を超える材積のＣＬＴを使用する場合）</t>
    </r>
    <rPh sb="7" eb="9">
      <t>モクザイ</t>
    </rPh>
    <rPh sb="9" eb="12">
      <t>シヨウリョウ</t>
    </rPh>
    <rPh sb="71" eb="73">
      <t>バアイ</t>
    </rPh>
    <phoneticPr fontId="5"/>
  </si>
  <si>
    <r>
      <t>（２）設計</t>
    </r>
    <r>
      <rPr>
        <sz val="11"/>
        <color theme="1"/>
        <rFont val="游ゴシック"/>
        <family val="3"/>
        <charset val="128"/>
        <scheme val="minor"/>
      </rPr>
      <t>利用</t>
    </r>
    <rPh sb="3" eb="5">
      <t>セッケイ</t>
    </rPh>
    <rPh sb="5" eb="7">
      <t>リヨウ</t>
    </rPh>
    <phoneticPr fontId="5"/>
  </si>
  <si>
    <r>
      <t>うち</t>
    </r>
    <r>
      <rPr>
        <sz val="11"/>
        <color rgb="FFFF0000"/>
        <rFont val="游ゴシック"/>
        <family val="3"/>
        <charset val="128"/>
        <scheme val="minor"/>
      </rPr>
      <t>木造部の</t>
    </r>
    <r>
      <rPr>
        <sz val="11"/>
        <rFont val="游ゴシック"/>
        <family val="1"/>
        <charset val="128"/>
        <scheme val="minor"/>
      </rPr>
      <t>床面積</t>
    </r>
    <rPh sb="2" eb="5">
      <t>モクゾウブ</t>
    </rPh>
    <rPh sb="6" eb="9">
      <t>ユカメンセキ</t>
    </rPh>
    <phoneticPr fontId="5"/>
  </si>
  <si>
    <r>
      <t>（１）</t>
    </r>
    <r>
      <rPr>
        <sz val="11"/>
        <color theme="1"/>
        <rFont val="游ゴシック"/>
        <family val="3"/>
        <charset val="128"/>
        <scheme val="minor"/>
      </rPr>
      <t>製材の木材使用量（柱及び横架材の総材積の半数以上に製材を使用した場合）</t>
    </r>
    <rPh sb="3" eb="5">
      <t>セイザイ</t>
    </rPh>
    <rPh sb="6" eb="8">
      <t>モクザイ</t>
    </rPh>
    <rPh sb="8" eb="11">
      <t>シヨウリョウ</t>
    </rPh>
    <rPh sb="12" eb="13">
      <t>ハシラ</t>
    </rPh>
    <rPh sb="35" eb="37">
      <t>バアイ</t>
    </rPh>
    <phoneticPr fontId="5"/>
  </si>
  <si>
    <r>
      <t>③申請物件の柱及び横架材に使用した製材（ＪＡＳ製材</t>
    </r>
    <r>
      <rPr>
        <sz val="10.5"/>
        <color theme="1"/>
        <rFont val="游ゴシック"/>
        <family val="3"/>
        <charset val="128"/>
        <scheme val="minor"/>
      </rPr>
      <t>又は乾燥材であることを確認できたもの）の総量</t>
    </r>
    <rPh sb="1" eb="3">
      <t>シンセイ</t>
    </rPh>
    <rPh sb="6" eb="7">
      <t>ハシラ</t>
    </rPh>
    <rPh sb="7" eb="8">
      <t>オヨ</t>
    </rPh>
    <rPh sb="9" eb="12">
      <t>オウカザイ</t>
    </rPh>
    <rPh sb="17" eb="19">
      <t>セイザイ</t>
    </rPh>
    <rPh sb="23" eb="24">
      <t>セイ</t>
    </rPh>
    <rPh sb="24" eb="25">
      <t>ザイ</t>
    </rPh>
    <rPh sb="25" eb="26">
      <t>マタ</t>
    </rPh>
    <rPh sb="27" eb="29">
      <t>カンソウ</t>
    </rPh>
    <rPh sb="29" eb="30">
      <t>ザイ</t>
    </rPh>
    <rPh sb="36" eb="38">
      <t>カクニン</t>
    </rPh>
    <phoneticPr fontId="5"/>
  </si>
  <si>
    <r>
      <t>（２）</t>
    </r>
    <r>
      <rPr>
        <sz val="11"/>
        <color theme="1"/>
        <rFont val="游ゴシック"/>
        <family val="1"/>
        <charset val="128"/>
        <scheme val="minor"/>
      </rPr>
      <t>CLTの木材使用量</t>
    </r>
    <r>
      <rPr>
        <sz val="10"/>
        <color theme="1"/>
        <rFont val="游ゴシック"/>
        <family val="2"/>
        <charset val="128"/>
        <scheme val="minor"/>
      </rPr>
      <t>（構造耐力上主要な部分において、申請物件の延べ床面積（㎡）に0.05（</t>
    </r>
    <r>
      <rPr>
        <sz val="10"/>
        <color theme="1"/>
        <rFont val="ＭＳ Ｐゴシック"/>
        <family val="3"/>
        <charset val="128"/>
      </rPr>
      <t>㎥</t>
    </r>
    <r>
      <rPr>
        <sz val="10"/>
        <color theme="1"/>
        <rFont val="Calibri"/>
        <family val="2"/>
      </rPr>
      <t>/</t>
    </r>
    <r>
      <rPr>
        <sz val="10"/>
        <color theme="1"/>
        <rFont val="ＭＳ Ｐゴシック"/>
        <family val="3"/>
        <charset val="128"/>
      </rPr>
      <t>㎡</t>
    </r>
    <r>
      <rPr>
        <sz val="10"/>
        <color theme="1"/>
        <rFont val="游ゴシック"/>
        <family val="2"/>
        <charset val="128"/>
        <scheme val="minor"/>
      </rPr>
      <t>）を乗じた値を超える材積のＣＬＴを使用した場合）</t>
    </r>
    <rPh sb="7" eb="9">
      <t>モクザイ</t>
    </rPh>
    <rPh sb="9" eb="12">
      <t>シヨウリョウ</t>
    </rPh>
    <rPh sb="13" eb="15">
      <t>コウゾウ</t>
    </rPh>
    <rPh sb="71" eb="73">
      <t>バアイ</t>
    </rPh>
    <phoneticPr fontId="5"/>
  </si>
  <si>
    <r>
      <t>物件に使用する全ての木材の総量</t>
    </r>
    <r>
      <rPr>
        <sz val="11"/>
        <color theme="1"/>
        <rFont val="游ゴシック"/>
        <family val="3"/>
        <charset val="128"/>
        <scheme val="minor"/>
      </rPr>
      <t>*</t>
    </r>
    <phoneticPr fontId="5"/>
  </si>
  <si>
    <r>
      <t>単位：</t>
    </r>
    <r>
      <rPr>
        <sz val="10"/>
        <color theme="1"/>
        <rFont val="ＭＳ Ｐゴシック"/>
        <family val="3"/>
        <charset val="128"/>
      </rPr>
      <t>㎥</t>
    </r>
    <r>
      <rPr>
        <sz val="10"/>
        <color theme="1"/>
        <rFont val="游ゴシック"/>
        <family val="2"/>
        <charset val="128"/>
        <scheme val="minor"/>
      </rPr>
      <t>（小数点以下切り捨て整数止め）</t>
    </r>
    <rPh sb="0" eb="2">
      <t>タンイ</t>
    </rPh>
    <rPh sb="5" eb="8">
      <t>ショウスウテン</t>
    </rPh>
    <rPh sb="8" eb="10">
      <t>イカ</t>
    </rPh>
    <rPh sb="10" eb="11">
      <t>キ</t>
    </rPh>
    <rPh sb="12" eb="13">
      <t>ス</t>
    </rPh>
    <rPh sb="14" eb="16">
      <t>セイスウ</t>
    </rPh>
    <rPh sb="16" eb="17">
      <t>ド</t>
    </rPh>
    <phoneticPr fontId="5"/>
  </si>
  <si>
    <r>
      <t>物件に使用する全ての木材の総量</t>
    </r>
    <r>
      <rPr>
        <sz val="11"/>
        <color theme="1"/>
        <rFont val="游ゴシック"/>
        <family val="3"/>
        <charset val="128"/>
        <scheme val="minor"/>
      </rPr>
      <t>*</t>
    </r>
    <phoneticPr fontId="5"/>
  </si>
  <si>
    <r>
      <t>設計費</t>
    </r>
    <r>
      <rPr>
        <sz val="11"/>
        <color rgb="FFFF0000"/>
        <rFont val="游ゴシック"/>
        <family val="3"/>
        <charset val="128"/>
        <scheme val="minor"/>
      </rPr>
      <t>*</t>
    </r>
    <rPh sb="0" eb="3">
      <t>セッケイヒ</t>
    </rPh>
    <phoneticPr fontId="5"/>
  </si>
  <si>
    <t>３（１）③と（２）④を加算した金額。
ただし（１）（２）の項目において上限額を超える場合は、上限額を用いて計算の上、記入する。(千円未満切り捨て）</t>
    <rPh sb="11" eb="13">
      <t>カサン</t>
    </rPh>
    <rPh sb="15" eb="17">
      <t>キンガク</t>
    </rPh>
    <rPh sb="29" eb="31">
      <t>コウモク</t>
    </rPh>
    <rPh sb="35" eb="38">
      <t>ジョウゲンガク</t>
    </rPh>
    <rPh sb="39" eb="40">
      <t>コ</t>
    </rPh>
    <rPh sb="42" eb="44">
      <t>バアイ</t>
    </rPh>
    <rPh sb="46" eb="49">
      <t>ジョウゲンガク</t>
    </rPh>
    <rPh sb="50" eb="51">
      <t>モチ</t>
    </rPh>
    <rPh sb="53" eb="55">
      <t>ケイサン</t>
    </rPh>
    <rPh sb="56" eb="57">
      <t>ウエ</t>
    </rPh>
    <rPh sb="58" eb="60">
      <t>キニュウ</t>
    </rPh>
    <phoneticPr fontId="5"/>
  </si>
  <si>
    <t>印刷して、他の申請書類と併せてご提出ください</t>
    <phoneticPr fontId="5"/>
  </si>
  <si>
    <t>※印刷の際はページを指定して印刷してください。</t>
    <rPh sb="1" eb="3">
      <t>インサツ</t>
    </rPh>
    <rPh sb="4" eb="5">
      <t>サイ</t>
    </rPh>
    <rPh sb="10" eb="12">
      <t>シテイ</t>
    </rPh>
    <rPh sb="14" eb="16">
      <t>インサツ</t>
    </rPh>
    <phoneticPr fontId="5"/>
  </si>
  <si>
    <r>
      <t xml:space="preserve">材積（m3）
</t>
    </r>
    <r>
      <rPr>
        <sz val="8"/>
        <color rgb="FFFF0000"/>
        <rFont val="游ゴシック"/>
        <family val="3"/>
        <charset val="128"/>
        <scheme val="minor"/>
      </rPr>
      <t>※小数点以下5位
切り捨て</t>
    </r>
    <phoneticPr fontId="5"/>
  </si>
  <si>
    <r>
      <t xml:space="preserve">うち国産材材積（m3）
</t>
    </r>
    <r>
      <rPr>
        <sz val="8"/>
        <color rgb="FFFF0000"/>
        <rFont val="游ゴシック"/>
        <family val="3"/>
        <charset val="128"/>
        <scheme val="minor"/>
      </rPr>
      <t>※小数点以下5位
切り捨て</t>
    </r>
    <phoneticPr fontId="5"/>
  </si>
  <si>
    <t>必ず印刷して、他の申請書類と併せてご提出ください</t>
  </si>
  <si>
    <r>
      <t>物件に使用するすべての木材の総量</t>
    </r>
    <r>
      <rPr>
        <b/>
        <sz val="11"/>
        <color rgb="FFFF0000"/>
        <rFont val="游ゴシック"/>
        <family val="3"/>
        <charset val="128"/>
        <scheme val="minor"/>
      </rPr>
      <t>※</t>
    </r>
    <phoneticPr fontId="5"/>
  </si>
  <si>
    <t>必ず印刷して、他の申請書類と併せてご提出ください</t>
    <phoneticPr fontId="5"/>
  </si>
  <si>
    <r>
      <t>・「見積書番号」又は「請求書番号」、「</t>
    </r>
    <r>
      <rPr>
        <sz val="11"/>
        <color theme="1"/>
        <rFont val="游ゴシック"/>
        <family val="3"/>
        <charset val="128"/>
        <scheme val="minor"/>
      </rPr>
      <t>JAS等の種類</t>
    </r>
    <r>
      <rPr>
        <sz val="11"/>
        <color theme="1"/>
        <rFont val="游ゴシック"/>
        <family val="2"/>
        <charset val="128"/>
        <scheme val="minor"/>
      </rPr>
      <t>」はプルダウンメニューになっております。</t>
    </r>
    <rPh sb="2" eb="5">
      <t>ミツモリショ</t>
    </rPh>
    <rPh sb="5" eb="7">
      <t>バンゴウ</t>
    </rPh>
    <rPh sb="8" eb="9">
      <t>マタ</t>
    </rPh>
    <rPh sb="11" eb="14">
      <t>セイキュウショ</t>
    </rPh>
    <rPh sb="14" eb="16">
      <t>バンゴウ</t>
    </rPh>
    <rPh sb="22" eb="23">
      <t>トウ</t>
    </rPh>
    <rPh sb="24" eb="26">
      <t>シュルイ</t>
    </rPh>
    <phoneticPr fontId="5"/>
  </si>
  <si>
    <t>〇その他JAS構造材の上限値判定</t>
    <rPh sb="3" eb="4">
      <t>タ</t>
    </rPh>
    <rPh sb="7" eb="10">
      <t>コウゾウザイ</t>
    </rPh>
    <rPh sb="11" eb="14">
      <t>ジョウゲンチ</t>
    </rPh>
    <rPh sb="14" eb="16">
      <t>ハンテイ</t>
    </rPh>
    <phoneticPr fontId="5"/>
  </si>
  <si>
    <t>①JAS製材＋CLT</t>
    <rPh sb="4" eb="6">
      <t>セイザイ</t>
    </rPh>
    <phoneticPr fontId="5"/>
  </si>
  <si>
    <t>②その他JAS構造材</t>
    <rPh sb="3" eb="4">
      <t>タ</t>
    </rPh>
    <rPh sb="7" eb="10">
      <t>コウゾウザイ</t>
    </rPh>
    <phoneticPr fontId="5"/>
  </si>
  <si>
    <t>判定</t>
    <rPh sb="0" eb="2">
      <t>ハンテイ</t>
    </rPh>
    <phoneticPr fontId="5"/>
  </si>
  <si>
    <t>①≧②</t>
    <phoneticPr fontId="5"/>
  </si>
  <si>
    <t>事業申請入力データの「その他JAS構造材」のうち</t>
    <rPh sb="0" eb="4">
      <t>ジギョウシンセイ</t>
    </rPh>
    <rPh sb="4" eb="6">
      <t>ニュウリョク</t>
    </rPh>
    <rPh sb="13" eb="14">
      <t>タ</t>
    </rPh>
    <rPh sb="17" eb="20">
      <t>コウゾウザイ</t>
    </rPh>
    <phoneticPr fontId="5"/>
  </si>
  <si>
    <r>
      <t>m</t>
    </r>
    <r>
      <rPr>
        <vertAlign val="superscript"/>
        <sz val="11"/>
        <color theme="1"/>
        <rFont val="游ゴシック"/>
        <family val="3"/>
        <charset val="128"/>
        <scheme val="minor"/>
      </rPr>
      <t>３</t>
    </r>
    <r>
      <rPr>
        <sz val="11"/>
        <color theme="1"/>
        <rFont val="游ゴシック"/>
        <family val="2"/>
        <charset val="128"/>
        <scheme val="minor"/>
      </rPr>
      <t>を助成対象外に変更してください。</t>
    </r>
    <rPh sb="3" eb="5">
      <t>ジョセイ</t>
    </rPh>
    <rPh sb="5" eb="7">
      <t>タイショウ</t>
    </rPh>
    <rPh sb="7" eb="8">
      <t>ガイ</t>
    </rPh>
    <rPh sb="9" eb="11">
      <t>ヘンコウ</t>
    </rPh>
    <phoneticPr fontId="5"/>
  </si>
  <si>
    <t>判定が「×」の場合の対処方法</t>
    <rPh sb="0" eb="2">
      <t>ハンテイ</t>
    </rPh>
    <rPh sb="7" eb="9">
      <t>バアイ</t>
    </rPh>
    <rPh sb="10" eb="14">
      <t>タイショホウホウ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</si>
</sst>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_ "/>
    <numFmt numFmtId="177" formatCode="0.0000_);[Red]\(0.0000\)"/>
    <numFmt numFmtId="178" formatCode="#,##0_);[Red]\(#,##0\)"/>
    <numFmt numFmtId="179" formatCode="0.0000_ "/>
    <numFmt numFmtId="180" formatCode="0.00000_ "/>
    <numFmt numFmtId="181" formatCode="#,##0.00000_);[Red]\(#,##0.00000\)"/>
    <numFmt numFmtId="182" formatCode="#,##0.0000_ ;[Red]\-#,##0.0000\ "/>
    <numFmt numFmtId="183" formatCode="#,##0.0000;[Red]\-#,##0.0000"/>
    <numFmt numFmtId="184" formatCode="#,##0.00000_ "/>
    <numFmt numFmtId="185" formatCode="#,##0;&quot;▲ &quot;#,##0"/>
    <numFmt numFmtId="186" formatCode="#,##0_ ;[Red]\-#,##0\ "/>
    <numFmt numFmtId="187" formatCode="#,##0.00_);[Red]\(#,##0.00\)"/>
    <numFmt numFmtId="188" formatCode="#,##0.0000;[Red]#,##0.0000"/>
    <numFmt numFmtId="189" formatCode="#,##0.00_ "/>
    <numFmt numFmtId="190" formatCode="#,##0.00_ ;[Red]\-#,##0.00\ "/>
    <numFmt numFmtId="191" formatCode="0_ "/>
    <numFmt numFmtId="192" formatCode="#,##0.0000_);[Red]\(#,##0.0000\)"/>
    <numFmt numFmtId="193" formatCode="0.00_);[Red]\(0.00\)"/>
    <numFmt numFmtId="194" formatCode="0.0000"/>
    <numFmt numFmtId="195" formatCode="#,##0.0000_ "/>
  </numFmts>
  <fonts count="63">
    <font>
      <sz val="11"/>
      <color theme="1"/>
      <name val="游ゴシック"/>
      <family val="2"/>
      <charset val="128"/>
      <scheme val="minor"/>
    </font>
    <font>
      <sz val="11"/>
      <color theme="1"/>
      <name val="游ゴシック"/>
      <family val="2"/>
      <charset val="128"/>
      <scheme val="minor"/>
    </font>
    <font>
      <b/>
      <sz val="15"/>
      <color theme="3"/>
      <name val="游ゴシック"/>
      <family val="2"/>
      <charset val="128"/>
      <scheme val="minor"/>
    </font>
    <font>
      <sz val="11"/>
      <color rgb="FFFF0000"/>
      <name val="游ゴシック"/>
      <family val="2"/>
      <charset val="128"/>
      <scheme val="minor"/>
    </font>
    <font>
      <sz val="16"/>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b/>
      <sz val="11"/>
      <color rgb="FF7030A0"/>
      <name val="游ゴシック"/>
      <family val="3"/>
      <charset val="128"/>
      <scheme val="minor"/>
    </font>
    <font>
      <sz val="14"/>
      <color theme="1"/>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b/>
      <sz val="11"/>
      <color rgb="FF0070C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b/>
      <sz val="9"/>
      <color indexed="81"/>
      <name val="MS P ゴシック"/>
      <family val="3"/>
      <charset val="128"/>
    </font>
    <font>
      <sz val="9"/>
      <color indexed="81"/>
      <name val="MS P ゴシック"/>
      <family val="3"/>
      <charset val="128"/>
    </font>
    <font>
      <sz val="9"/>
      <color theme="1"/>
      <name val="游ゴシック"/>
      <family val="3"/>
      <charset val="128"/>
      <scheme val="minor"/>
    </font>
    <font>
      <sz val="11"/>
      <name val="游ゴシック"/>
      <family val="2"/>
      <charset val="128"/>
      <scheme val="minor"/>
    </font>
    <font>
      <b/>
      <sz val="12"/>
      <color theme="1"/>
      <name val="游ゴシック"/>
      <family val="1"/>
      <charset val="128"/>
      <scheme val="minor"/>
    </font>
    <font>
      <b/>
      <sz val="11"/>
      <color theme="1"/>
      <name val="游ゴシック"/>
      <family val="1"/>
      <charset val="128"/>
      <scheme val="minor"/>
    </font>
    <font>
      <sz val="11"/>
      <color theme="1"/>
      <name val="游ゴシック"/>
      <family val="1"/>
      <charset val="128"/>
      <scheme val="minor"/>
    </font>
    <font>
      <sz val="11"/>
      <color rgb="FFFF0000"/>
      <name val="游ゴシック"/>
      <family val="1"/>
      <charset val="128"/>
      <scheme val="minor"/>
    </font>
    <font>
      <sz val="12"/>
      <color rgb="FFFF0000"/>
      <name val="游ゴシック"/>
      <family val="1"/>
      <charset val="128"/>
      <scheme val="minor"/>
    </font>
    <font>
      <sz val="11"/>
      <color rgb="FF00B0F0"/>
      <name val="游ゴシック"/>
      <family val="1"/>
      <charset val="128"/>
      <scheme val="minor"/>
    </font>
    <font>
      <sz val="11"/>
      <color theme="1"/>
      <name val="Segoe UI Symbol"/>
      <family val="2"/>
    </font>
    <font>
      <sz val="9"/>
      <color theme="1"/>
      <name val="游ゴシック"/>
      <family val="1"/>
      <charset val="128"/>
      <scheme val="minor"/>
    </font>
    <font>
      <sz val="8"/>
      <color theme="1"/>
      <name val="游ゴシック"/>
      <family val="2"/>
      <charset val="128"/>
      <scheme val="minor"/>
    </font>
    <font>
      <sz val="11"/>
      <name val="游ゴシック"/>
      <family val="1"/>
      <charset val="128"/>
      <scheme val="minor"/>
    </font>
    <font>
      <b/>
      <sz val="11"/>
      <name val="游ゴシック"/>
      <family val="1"/>
      <charset val="128"/>
      <scheme val="minor"/>
    </font>
    <font>
      <sz val="10"/>
      <name val="游ゴシック"/>
      <family val="2"/>
      <charset val="128"/>
      <scheme val="minor"/>
    </font>
    <font>
      <sz val="10"/>
      <name val="ＭＳ Ｐゴシック"/>
      <family val="3"/>
      <charset val="128"/>
    </font>
    <font>
      <sz val="10"/>
      <name val="HG明朝B"/>
      <family val="2"/>
      <charset val="128"/>
    </font>
    <font>
      <sz val="10"/>
      <name val="游ゴシック"/>
      <family val="1"/>
      <charset val="128"/>
      <scheme val="minor"/>
    </font>
    <font>
      <sz val="9"/>
      <name val="游ゴシック"/>
      <family val="1"/>
      <charset val="128"/>
      <scheme val="minor"/>
    </font>
    <font>
      <b/>
      <sz val="12"/>
      <name val="游ゴシック"/>
      <family val="1"/>
      <charset val="128"/>
      <scheme val="minor"/>
    </font>
    <font>
      <sz val="12"/>
      <name val="游ゴシック"/>
      <family val="1"/>
      <charset val="128"/>
      <scheme val="minor"/>
    </font>
    <font>
      <sz val="11"/>
      <name val="Segoe UI Symbol"/>
      <family val="2"/>
    </font>
    <font>
      <sz val="8"/>
      <name val="游ゴシック"/>
      <family val="2"/>
      <charset val="128"/>
      <scheme val="minor"/>
    </font>
    <font>
      <b/>
      <sz val="11"/>
      <name val="ＭＳ Ｐゴシック"/>
      <family val="3"/>
      <charset val="128"/>
    </font>
    <font>
      <sz val="11"/>
      <name val="Segoe UI Symbol"/>
      <family val="1"/>
    </font>
    <font>
      <sz val="11"/>
      <name val="Calibri"/>
      <family val="1"/>
    </font>
    <font>
      <sz val="9"/>
      <color rgb="FFFF0000"/>
      <name val="游ゴシック"/>
      <family val="1"/>
      <charset val="128"/>
      <scheme val="minor"/>
    </font>
    <font>
      <b/>
      <sz val="11"/>
      <color theme="9"/>
      <name val="游ゴシック"/>
      <family val="3"/>
      <charset val="128"/>
      <scheme val="minor"/>
    </font>
    <font>
      <sz val="10.5"/>
      <color theme="1"/>
      <name val="游ゴシック"/>
      <family val="3"/>
      <charset val="128"/>
      <scheme val="minor"/>
    </font>
    <font>
      <sz val="9"/>
      <color rgb="FFFF0000"/>
      <name val="游ゴシック"/>
      <family val="3"/>
      <charset val="128"/>
      <scheme val="minor"/>
    </font>
    <font>
      <b/>
      <sz val="11"/>
      <color theme="1"/>
      <name val="ＭＳ Ｐゴシック"/>
      <family val="3"/>
      <charset val="128"/>
    </font>
    <font>
      <sz val="11"/>
      <color theme="1"/>
      <name val="Segoe UI Symbol"/>
      <family val="1"/>
    </font>
    <font>
      <sz val="11"/>
      <color theme="1"/>
      <name val="Calibri"/>
      <family val="1"/>
    </font>
    <font>
      <sz val="9"/>
      <color theme="1"/>
      <name val="游ゴシック"/>
      <family val="2"/>
      <charset val="128"/>
      <scheme val="minor"/>
    </font>
    <font>
      <sz val="10"/>
      <color theme="1"/>
      <name val="游ゴシック"/>
      <family val="2"/>
      <charset val="128"/>
      <scheme val="minor"/>
    </font>
    <font>
      <sz val="10"/>
      <color theme="1"/>
      <name val="ＭＳ Ｐゴシック"/>
      <family val="3"/>
      <charset val="128"/>
    </font>
    <font>
      <sz val="10"/>
      <color theme="1"/>
      <name val="Calibri"/>
      <family val="2"/>
    </font>
    <font>
      <sz val="10.5"/>
      <color theme="1"/>
      <name val="游ゴシック"/>
      <family val="1"/>
      <charset val="128"/>
      <scheme val="minor"/>
    </font>
    <font>
      <sz val="16"/>
      <color rgb="FFC00000"/>
      <name val="UD デジタル 教科書体 NP-B"/>
      <family val="1"/>
      <charset val="128"/>
    </font>
    <font>
      <b/>
      <sz val="16"/>
      <color rgb="FFC00000"/>
      <name val="游ゴシック"/>
      <family val="3"/>
      <charset val="128"/>
      <scheme val="minor"/>
    </font>
    <font>
      <sz val="16"/>
      <color theme="0"/>
      <name val="游ゴシック"/>
      <family val="2"/>
      <charset val="128"/>
      <scheme val="minor"/>
    </font>
    <font>
      <sz val="8"/>
      <color rgb="FFFF0000"/>
      <name val="游ゴシック"/>
      <family val="3"/>
      <charset val="128"/>
      <scheme val="minor"/>
    </font>
    <font>
      <sz val="20"/>
      <color rgb="FFC00000"/>
      <name val="UD デジタル 教科書体 NP-B"/>
      <family val="1"/>
      <charset val="128"/>
    </font>
    <font>
      <b/>
      <sz val="11"/>
      <color rgb="FFFF0000"/>
      <name val="游ゴシック"/>
      <family val="3"/>
      <charset val="128"/>
      <scheme val="minor"/>
    </font>
    <font>
      <sz val="11"/>
      <color rgb="FFFF0000"/>
      <name val="Meiryo UI"/>
      <family val="3"/>
      <charset val="128"/>
    </font>
    <font>
      <vertAlign val="superscript"/>
      <sz val="11"/>
      <color theme="1"/>
      <name val="游ゴシック"/>
      <family val="3"/>
      <charset val="128"/>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rgb="FFFFC000"/>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medium">
        <color indexed="64"/>
      </top>
      <bottom/>
      <diagonal/>
    </border>
    <border>
      <left/>
      <right/>
      <top style="thin">
        <color indexed="64"/>
      </top>
      <bottom style="medium">
        <color indexed="64"/>
      </bottom>
      <diagonal/>
    </border>
    <border diagonalUp="1">
      <left style="thin">
        <color auto="1"/>
      </left>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indexed="64"/>
      </right>
      <top style="thin">
        <color auto="1"/>
      </top>
      <bottom style="thin">
        <color auto="1"/>
      </bottom>
      <diagonal style="thin">
        <color auto="1"/>
      </diagonal>
    </border>
    <border>
      <left style="thin">
        <color auto="1"/>
      </left>
      <right/>
      <top style="hair">
        <color auto="1"/>
      </top>
      <bottom style="thin">
        <color auto="1"/>
      </bottom>
      <diagonal/>
    </border>
    <border>
      <left/>
      <right/>
      <top style="hair">
        <color auto="1"/>
      </top>
      <bottom style="thin">
        <color auto="1"/>
      </bottom>
      <diagonal/>
    </border>
    <border>
      <left style="medium">
        <color indexed="64"/>
      </left>
      <right style="thin">
        <color indexed="64"/>
      </right>
      <top style="thin">
        <color auto="1"/>
      </top>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diagonal/>
    </border>
    <border>
      <left/>
      <right/>
      <top style="dotted">
        <color indexed="64"/>
      </top>
      <bottom/>
      <diagonal/>
    </border>
    <border>
      <left/>
      <right style="thin">
        <color auto="1"/>
      </right>
      <top style="dotted">
        <color auto="1"/>
      </top>
      <bottom/>
      <diagonal/>
    </border>
    <border>
      <left style="medium">
        <color indexed="64"/>
      </left>
      <right style="thin">
        <color auto="1"/>
      </right>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medium">
        <color auto="1"/>
      </right>
      <top/>
      <bottom style="double">
        <color indexed="64"/>
      </bottom>
      <diagonal/>
    </border>
    <border>
      <left style="thin">
        <color auto="1"/>
      </left>
      <right/>
      <top style="thin">
        <color auto="1"/>
      </top>
      <bottom style="dotted">
        <color indexed="64"/>
      </bottom>
      <diagonal/>
    </border>
    <border>
      <left style="thin">
        <color auto="1"/>
      </left>
      <right/>
      <top style="dotted">
        <color auto="1"/>
      </top>
      <bottom style="thin">
        <color auto="1"/>
      </bottom>
      <diagonal/>
    </border>
    <border>
      <left style="medium">
        <color indexed="64"/>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right style="medium">
        <color indexed="64"/>
      </right>
      <top style="hair">
        <color auto="1"/>
      </top>
      <bottom style="thin">
        <color auto="1"/>
      </bottom>
      <diagonal/>
    </border>
    <border>
      <left style="medium">
        <color auto="1"/>
      </left>
      <right/>
      <top style="thin">
        <color auto="1"/>
      </top>
      <bottom style="dotted">
        <color indexed="64"/>
      </bottom>
      <diagonal/>
    </border>
    <border>
      <left style="medium">
        <color auto="1"/>
      </left>
      <right/>
      <top style="dotted">
        <color auto="1"/>
      </top>
      <bottom style="dotted">
        <color auto="1"/>
      </bottom>
      <diagonal/>
    </border>
    <border>
      <left style="dotted">
        <color auto="1"/>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0">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lignment vertical="center"/>
    </xf>
    <xf numFmtId="0" fontId="0" fillId="0" borderId="4" xfId="0" applyBorder="1">
      <alignment vertical="center"/>
    </xf>
    <xf numFmtId="0" fontId="0" fillId="0" borderId="5" xfId="0" applyBorder="1">
      <alignment vertical="center"/>
    </xf>
    <xf numFmtId="0" fontId="0" fillId="0" borderId="0" xfId="0" applyProtection="1">
      <alignment vertical="center"/>
      <protection locked="0"/>
    </xf>
    <xf numFmtId="177" fontId="0" fillId="0" borderId="0" xfId="0" applyNumberFormat="1" applyProtection="1">
      <alignment vertical="center"/>
      <protection locked="0"/>
    </xf>
    <xf numFmtId="178" fontId="0" fillId="0" borderId="0" xfId="0" applyNumberFormat="1" applyProtection="1">
      <alignment vertical="center"/>
      <protection locked="0"/>
    </xf>
    <xf numFmtId="181" fontId="0" fillId="3" borderId="19" xfId="0" applyNumberFormat="1" applyFill="1" applyBorder="1">
      <alignment vertical="center"/>
    </xf>
    <xf numFmtId="0" fontId="0" fillId="0" borderId="22" xfId="0" applyBorder="1" applyAlignment="1" applyProtection="1">
      <alignment horizontal="center" vertical="center"/>
      <protection locked="0"/>
    </xf>
    <xf numFmtId="178" fontId="0" fillId="0" borderId="22" xfId="0" applyNumberFormat="1" applyBorder="1" applyProtection="1">
      <alignment vertical="center"/>
      <protection locked="0"/>
    </xf>
    <xf numFmtId="181" fontId="0" fillId="3" borderId="22" xfId="0" applyNumberFormat="1" applyFill="1" applyBorder="1">
      <alignment vertical="center"/>
    </xf>
    <xf numFmtId="178" fontId="0" fillId="0" borderId="4" xfId="0" applyNumberFormat="1" applyBorder="1" applyProtection="1">
      <alignment vertical="center"/>
      <protection locked="0"/>
    </xf>
    <xf numFmtId="181" fontId="0" fillId="3" borderId="4" xfId="0" applyNumberFormat="1" applyFill="1" applyBorder="1">
      <alignment vertical="center"/>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40" xfId="0" applyBorder="1" applyAlignment="1" applyProtection="1">
      <alignment vertical="center" wrapText="1"/>
      <protection locked="0"/>
    </xf>
    <xf numFmtId="176" fontId="0" fillId="0" borderId="42" xfId="0" applyNumberFormat="1" applyBorder="1" applyAlignment="1" applyProtection="1">
      <alignment horizontal="center" vertical="center"/>
      <protection locked="0"/>
    </xf>
    <xf numFmtId="176" fontId="0" fillId="0" borderId="34" xfId="0" applyNumberFormat="1" applyBorder="1" applyAlignment="1" applyProtection="1">
      <alignment horizontal="center" vertical="center"/>
      <protection locked="0"/>
    </xf>
    <xf numFmtId="176" fontId="0" fillId="0" borderId="35" xfId="0" applyNumberFormat="1" applyBorder="1" applyAlignment="1" applyProtection="1">
      <alignment horizontal="center" vertical="center"/>
      <protection locked="0"/>
    </xf>
    <xf numFmtId="176" fontId="0" fillId="0" borderId="36" xfId="0" applyNumberFormat="1" applyBorder="1" applyAlignment="1" applyProtection="1">
      <alignment horizontal="center" vertical="center"/>
      <protection locked="0"/>
    </xf>
    <xf numFmtId="0" fontId="0" fillId="0" borderId="22" xfId="0" applyBorder="1" applyProtection="1">
      <alignment vertical="center"/>
      <protection locked="0"/>
    </xf>
    <xf numFmtId="0" fontId="0" fillId="0" borderId="22" xfId="0" applyBorder="1" applyAlignment="1" applyProtection="1">
      <alignment vertical="center" shrinkToFit="1"/>
      <protection locked="0"/>
    </xf>
    <xf numFmtId="177" fontId="0" fillId="0" borderId="22" xfId="0" applyNumberFormat="1" applyBorder="1" applyProtection="1">
      <alignment vertical="center"/>
      <protection locked="0"/>
    </xf>
    <xf numFmtId="0" fontId="0" fillId="0" borderId="24" xfId="0" applyBorder="1" applyProtection="1">
      <alignment vertical="center"/>
      <protection locked="0"/>
    </xf>
    <xf numFmtId="0" fontId="0" fillId="0" borderId="4" xfId="0" applyBorder="1" applyAlignment="1" applyProtection="1">
      <alignment vertical="center" shrinkToFit="1"/>
      <protection locked="0"/>
    </xf>
    <xf numFmtId="0" fontId="0" fillId="0" borderId="4" xfId="0" applyBorder="1" applyProtection="1">
      <alignment vertical="center"/>
      <protection locked="0"/>
    </xf>
    <xf numFmtId="38" fontId="0" fillId="0" borderId="0" xfId="1" applyFont="1" applyProtection="1">
      <alignment vertical="center"/>
      <protection locked="0"/>
    </xf>
    <xf numFmtId="0" fontId="0" fillId="0" borderId="3" xfId="0" applyBorder="1" applyProtection="1">
      <alignment vertical="center"/>
      <protection locked="0"/>
    </xf>
    <xf numFmtId="179" fontId="0" fillId="0" borderId="0" xfId="0" applyNumberFormat="1">
      <alignment vertical="center"/>
    </xf>
    <xf numFmtId="180" fontId="0" fillId="0" borderId="0" xfId="0" applyNumberFormat="1">
      <alignment vertical="center"/>
    </xf>
    <xf numFmtId="176" fontId="0" fillId="0" borderId="0" xfId="0" applyNumberFormat="1">
      <alignment vertical="center"/>
    </xf>
    <xf numFmtId="178" fontId="0" fillId="0" borderId="0" xfId="0" applyNumberFormat="1" applyAlignment="1">
      <alignment horizontal="right" vertical="center"/>
    </xf>
    <xf numFmtId="0" fontId="0" fillId="0" borderId="0" xfId="0" applyAlignment="1">
      <alignment horizontal="center" vertical="center"/>
    </xf>
    <xf numFmtId="0" fontId="0" fillId="0" borderId="10" xfId="0" applyBorder="1">
      <alignment vertical="center"/>
    </xf>
    <xf numFmtId="0" fontId="11" fillId="0" borderId="10" xfId="0" applyFont="1" applyBorder="1">
      <alignment vertical="center"/>
    </xf>
    <xf numFmtId="0" fontId="11" fillId="0" borderId="0" xfId="0" applyFont="1">
      <alignment vertical="center"/>
    </xf>
    <xf numFmtId="0" fontId="12" fillId="0" borderId="0" xfId="0" applyFont="1">
      <alignment vertical="center"/>
    </xf>
    <xf numFmtId="180" fontId="11" fillId="0" borderId="0" xfId="0" applyNumberFormat="1" applyFont="1">
      <alignment vertical="center"/>
    </xf>
    <xf numFmtId="176" fontId="11" fillId="0" borderId="0" xfId="0" applyNumberFormat="1" applyFont="1">
      <alignment vertical="center"/>
    </xf>
    <xf numFmtId="178" fontId="4" fillId="0" borderId="0" xfId="0" applyNumberFormat="1" applyFont="1" applyAlignment="1">
      <alignment horizontal="right" vertical="center"/>
    </xf>
    <xf numFmtId="179" fontId="8" fillId="0" borderId="45" xfId="0" applyNumberFormat="1" applyFont="1" applyBorder="1" applyAlignment="1">
      <alignment horizontal="center" vertical="center" wrapText="1"/>
    </xf>
    <xf numFmtId="0" fontId="8" fillId="0" borderId="11" xfId="0" applyFont="1" applyBorder="1" applyAlignment="1">
      <alignment horizontal="center" vertical="center" wrapText="1"/>
    </xf>
    <xf numFmtId="180" fontId="8" fillId="0" borderId="11" xfId="0" applyNumberFormat="1" applyFont="1" applyBorder="1" applyAlignment="1">
      <alignment horizontal="center" vertical="center" wrapText="1"/>
    </xf>
    <xf numFmtId="0" fontId="0" fillId="0" borderId="0" xfId="0" applyAlignment="1">
      <alignment horizontal="center" vertical="center" wrapText="1"/>
    </xf>
    <xf numFmtId="0" fontId="11" fillId="0" borderId="47" xfId="0" applyFont="1" applyBorder="1">
      <alignment vertical="center"/>
    </xf>
    <xf numFmtId="179" fontId="8" fillId="0" borderId="29" xfId="0" applyNumberFormat="1" applyFont="1" applyBorder="1">
      <alignment vertical="center"/>
    </xf>
    <xf numFmtId="38" fontId="8" fillId="0" borderId="29" xfId="1" applyFont="1" applyBorder="1">
      <alignment vertical="center"/>
    </xf>
    <xf numFmtId="180" fontId="8" fillId="0" borderId="29" xfId="0" applyNumberFormat="1" applyFont="1" applyBorder="1">
      <alignment vertical="center"/>
    </xf>
    <xf numFmtId="38" fontId="8" fillId="0" borderId="31" xfId="1" applyFont="1" applyBorder="1">
      <alignment vertical="center"/>
    </xf>
    <xf numFmtId="0" fontId="0" fillId="4" borderId="12" xfId="0" applyFill="1" applyBorder="1" applyAlignment="1">
      <alignment horizontal="center" vertical="center"/>
    </xf>
    <xf numFmtId="179" fontId="8" fillId="0" borderId="4" xfId="0" applyNumberFormat="1" applyFont="1" applyBorder="1">
      <alignment vertical="center"/>
    </xf>
    <xf numFmtId="38" fontId="8" fillId="0" borderId="4" xfId="1" applyFont="1" applyBorder="1">
      <alignment vertical="center"/>
    </xf>
    <xf numFmtId="38" fontId="8" fillId="0" borderId="22" xfId="1" applyFont="1" applyBorder="1">
      <alignment vertical="center"/>
    </xf>
    <xf numFmtId="180" fontId="8" fillId="0" borderId="4" xfId="0" applyNumberFormat="1" applyFont="1" applyBorder="1">
      <alignment vertical="center"/>
    </xf>
    <xf numFmtId="38" fontId="8" fillId="0" borderId="38" xfId="1" applyFont="1" applyBorder="1">
      <alignment vertical="center"/>
    </xf>
    <xf numFmtId="182" fontId="0" fillId="4" borderId="52" xfId="0" applyNumberFormat="1" applyFill="1" applyBorder="1">
      <alignment vertical="center"/>
    </xf>
    <xf numFmtId="182" fontId="0" fillId="4" borderId="38" xfId="0" applyNumberFormat="1" applyFill="1" applyBorder="1">
      <alignment vertical="center"/>
    </xf>
    <xf numFmtId="178" fontId="6" fillId="4" borderId="8" xfId="0" applyNumberFormat="1" applyFont="1" applyFill="1" applyBorder="1">
      <alignment vertical="center"/>
    </xf>
    <xf numFmtId="178" fontId="6" fillId="4" borderId="9" xfId="0" applyNumberFormat="1" applyFont="1" applyFill="1" applyBorder="1">
      <alignment vertical="center"/>
    </xf>
    <xf numFmtId="179" fontId="8" fillId="7" borderId="11" xfId="0" applyNumberFormat="1" applyFont="1" applyFill="1" applyBorder="1" applyAlignment="1">
      <alignment horizontal="center" vertical="center"/>
    </xf>
    <xf numFmtId="38" fontId="8" fillId="7" borderId="11" xfId="1" applyFont="1" applyFill="1" applyBorder="1">
      <alignment vertical="center"/>
    </xf>
    <xf numFmtId="176" fontId="8" fillId="7" borderId="11" xfId="0" applyNumberFormat="1" applyFont="1" applyFill="1" applyBorder="1" applyAlignment="1">
      <alignment horizontal="center" vertical="center"/>
    </xf>
    <xf numFmtId="38" fontId="0" fillId="7" borderId="5" xfId="1" applyFont="1" applyFill="1" applyBorder="1">
      <alignment vertical="center"/>
    </xf>
    <xf numFmtId="179" fontId="8" fillId="0" borderId="46" xfId="0" applyNumberFormat="1" applyFont="1" applyBorder="1" applyAlignment="1">
      <alignment horizontal="center" vertical="center" wrapText="1"/>
    </xf>
    <xf numFmtId="179" fontId="6" fillId="6" borderId="29" xfId="0" applyNumberFormat="1" applyFont="1" applyFill="1" applyBorder="1">
      <alignment vertical="center"/>
    </xf>
    <xf numFmtId="179" fontId="8" fillId="0" borderId="22" xfId="0" applyNumberFormat="1" applyFont="1" applyBorder="1">
      <alignment vertical="center"/>
    </xf>
    <xf numFmtId="180" fontId="8" fillId="0" borderId="22" xfId="0" applyNumberFormat="1" applyFont="1" applyBorder="1">
      <alignment vertical="center"/>
    </xf>
    <xf numFmtId="179" fontId="6" fillId="6" borderId="4" xfId="0" applyNumberFormat="1" applyFont="1" applyFill="1" applyBorder="1">
      <alignment vertical="center"/>
    </xf>
    <xf numFmtId="179" fontId="8" fillId="6" borderId="22" xfId="0" applyNumberFormat="1" applyFont="1" applyFill="1" applyBorder="1" applyAlignment="1">
      <alignment horizontal="right" vertical="center"/>
    </xf>
    <xf numFmtId="179" fontId="8" fillId="6" borderId="4" xfId="0" applyNumberFormat="1" applyFont="1" applyFill="1" applyBorder="1">
      <alignment vertical="center"/>
    </xf>
    <xf numFmtId="179" fontId="8" fillId="6" borderId="4" xfId="0" applyNumberFormat="1" applyFont="1" applyFill="1" applyBorder="1" applyAlignment="1">
      <alignment horizontal="right" vertical="center"/>
    </xf>
    <xf numFmtId="38" fontId="8" fillId="0" borderId="67" xfId="1" applyFont="1" applyBorder="1">
      <alignment vertical="center"/>
    </xf>
    <xf numFmtId="180" fontId="8" fillId="0" borderId="67" xfId="0" applyNumberFormat="1" applyFont="1" applyBorder="1">
      <alignment vertical="center"/>
    </xf>
    <xf numFmtId="179" fontId="8" fillId="3" borderId="64" xfId="0" applyNumberFormat="1" applyFont="1" applyFill="1" applyBorder="1">
      <alignment vertical="center"/>
    </xf>
    <xf numFmtId="179" fontId="8" fillId="3" borderId="52" xfId="0" applyNumberFormat="1" applyFont="1" applyFill="1" applyBorder="1">
      <alignment vertical="center"/>
    </xf>
    <xf numFmtId="176" fontId="8" fillId="7" borderId="46" xfId="0" applyNumberFormat="1" applyFont="1" applyFill="1" applyBorder="1">
      <alignment vertical="center"/>
    </xf>
    <xf numFmtId="38" fontId="8" fillId="0" borderId="64" xfId="1" applyFont="1" applyBorder="1">
      <alignment vertical="center"/>
    </xf>
    <xf numFmtId="184" fontId="8" fillId="0" borderId="29" xfId="0" applyNumberFormat="1" applyFont="1" applyBorder="1">
      <alignment vertical="center"/>
    </xf>
    <xf numFmtId="0" fontId="0" fillId="5" borderId="34" xfId="0" applyFill="1" applyBorder="1" applyAlignment="1">
      <alignment horizontal="center" vertical="center"/>
    </xf>
    <xf numFmtId="0" fontId="0" fillId="5" borderId="36" xfId="0" applyFill="1" applyBorder="1" applyAlignment="1">
      <alignment horizontal="center" vertical="center"/>
    </xf>
    <xf numFmtId="184" fontId="8" fillId="0" borderId="4" xfId="0" applyNumberFormat="1" applyFont="1" applyBorder="1">
      <alignment vertical="center"/>
    </xf>
    <xf numFmtId="185" fontId="0" fillId="5" borderId="22" xfId="1" applyNumberFormat="1" applyFont="1" applyFill="1" applyBorder="1">
      <alignment vertical="center"/>
    </xf>
    <xf numFmtId="185" fontId="0" fillId="5" borderId="40" xfId="1" applyNumberFormat="1" applyFont="1" applyFill="1" applyBorder="1">
      <alignment vertical="center"/>
    </xf>
    <xf numFmtId="185" fontId="0" fillId="5" borderId="38" xfId="1" applyNumberFormat="1" applyFont="1" applyFill="1" applyBorder="1">
      <alignment vertical="center"/>
    </xf>
    <xf numFmtId="185" fontId="6" fillId="5" borderId="22" xfId="1" applyNumberFormat="1" applyFont="1" applyFill="1" applyBorder="1">
      <alignment vertical="center"/>
    </xf>
    <xf numFmtId="185" fontId="6" fillId="5" borderId="38" xfId="1" applyNumberFormat="1" applyFont="1" applyFill="1" applyBorder="1">
      <alignment vertical="center"/>
    </xf>
    <xf numFmtId="0" fontId="3" fillId="0" borderId="0" xfId="0" applyFont="1">
      <alignment vertical="center"/>
    </xf>
    <xf numFmtId="38" fontId="8" fillId="0" borderId="65" xfId="1" applyFont="1" applyBorder="1">
      <alignment vertical="center"/>
    </xf>
    <xf numFmtId="179" fontId="3" fillId="0" borderId="0" xfId="0" applyNumberFormat="1" applyFont="1">
      <alignment vertical="center"/>
    </xf>
    <xf numFmtId="38" fontId="8" fillId="0" borderId="64" xfId="1" applyFont="1" applyFill="1" applyBorder="1">
      <alignment vertical="center"/>
    </xf>
    <xf numFmtId="38" fontId="8" fillId="0" borderId="4" xfId="1" applyFont="1" applyFill="1" applyBorder="1">
      <alignment vertical="center"/>
    </xf>
    <xf numFmtId="185" fontId="0" fillId="0" borderId="0" xfId="1" applyNumberFormat="1" applyFont="1" applyFill="1" applyBorder="1">
      <alignment vertical="center"/>
    </xf>
    <xf numFmtId="185" fontId="6" fillId="0" borderId="0" xfId="1" applyNumberFormat="1" applyFont="1" applyFill="1" applyBorder="1">
      <alignment vertical="center"/>
    </xf>
    <xf numFmtId="0" fontId="0" fillId="0" borderId="0" xfId="0" applyAlignment="1">
      <alignment horizontal="left" vertical="center"/>
    </xf>
    <xf numFmtId="180" fontId="0" fillId="0" borderId="0" xfId="0" applyNumberFormat="1" applyAlignment="1">
      <alignment horizontal="left" vertical="center"/>
    </xf>
    <xf numFmtId="176" fontId="0" fillId="0" borderId="0" xfId="0" applyNumberFormat="1" applyAlignment="1">
      <alignment horizontal="left" vertical="center"/>
    </xf>
    <xf numFmtId="178" fontId="0" fillId="0" borderId="0" xfId="0" applyNumberFormat="1" applyAlignment="1">
      <alignment horizontal="left" vertical="center"/>
    </xf>
    <xf numFmtId="0" fontId="4" fillId="0" borderId="10" xfId="0" applyFont="1" applyBorder="1">
      <alignment vertical="center"/>
    </xf>
    <xf numFmtId="0" fontId="0" fillId="4" borderId="5" xfId="0" applyFill="1" applyBorder="1" applyAlignment="1">
      <alignment horizontal="center" vertical="center" wrapText="1"/>
    </xf>
    <xf numFmtId="176" fontId="0" fillId="4" borderId="49" xfId="0" applyNumberFormat="1" applyFill="1" applyBorder="1">
      <alignment vertical="center"/>
    </xf>
    <xf numFmtId="178" fontId="0" fillId="4" borderId="27" xfId="1" applyNumberFormat="1" applyFont="1" applyFill="1" applyBorder="1">
      <alignment vertical="center"/>
    </xf>
    <xf numFmtId="186" fontId="0" fillId="4" borderId="70" xfId="0" applyNumberFormat="1" applyFill="1" applyBorder="1">
      <alignment vertical="center"/>
    </xf>
    <xf numFmtId="178" fontId="0" fillId="4" borderId="71" xfId="1" applyNumberFormat="1" applyFont="1" applyFill="1" applyBorder="1">
      <alignment vertical="center"/>
    </xf>
    <xf numFmtId="178" fontId="0" fillId="4" borderId="70" xfId="0" applyNumberFormat="1" applyFill="1" applyBorder="1">
      <alignment vertical="center"/>
    </xf>
    <xf numFmtId="178" fontId="0" fillId="4" borderId="71" xfId="0" applyNumberFormat="1" applyFill="1" applyBorder="1">
      <alignment vertical="center"/>
    </xf>
    <xf numFmtId="185" fontId="0" fillId="0" borderId="0" xfId="0" applyNumberFormat="1">
      <alignment vertical="center"/>
    </xf>
    <xf numFmtId="179" fontId="8" fillId="0" borderId="64" xfId="0" applyNumberFormat="1" applyFont="1" applyBorder="1">
      <alignment vertical="center"/>
    </xf>
    <xf numFmtId="0" fontId="11" fillId="0" borderId="12" xfId="1" applyNumberFormat="1" applyFont="1" applyBorder="1">
      <alignment vertical="center"/>
    </xf>
    <xf numFmtId="0" fontId="0" fillId="4" borderId="4" xfId="0" applyFill="1" applyBorder="1">
      <alignment vertical="center"/>
    </xf>
    <xf numFmtId="0" fontId="0" fillId="3" borderId="6" xfId="0" applyFill="1" applyBorder="1">
      <alignment vertical="center"/>
    </xf>
    <xf numFmtId="0" fontId="0" fillId="5" borderId="28" xfId="0" applyFill="1" applyBorder="1">
      <alignment vertical="center"/>
    </xf>
    <xf numFmtId="0" fontId="0" fillId="5" borderId="29" xfId="0" applyFill="1" applyBorder="1">
      <alignment vertical="center"/>
    </xf>
    <xf numFmtId="0" fontId="0" fillId="5" borderId="30" xfId="0" applyFill="1" applyBorder="1">
      <alignment vertical="center"/>
    </xf>
    <xf numFmtId="0" fontId="0" fillId="5" borderId="31" xfId="0" applyFill="1" applyBorder="1">
      <alignment vertical="center"/>
    </xf>
    <xf numFmtId="0" fontId="0" fillId="6" borderId="32" xfId="0" applyFill="1" applyBorder="1">
      <alignment vertical="center"/>
    </xf>
    <xf numFmtId="0" fontId="0" fillId="6" borderId="30" xfId="0" applyFill="1" applyBorder="1">
      <alignment vertical="center"/>
    </xf>
    <xf numFmtId="0" fontId="0" fillId="6" borderId="31" xfId="0" applyFill="1" applyBorder="1">
      <alignment vertical="center"/>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xf>
    <xf numFmtId="0" fontId="0" fillId="4" borderId="34" xfId="0" applyFill="1" applyBorder="1">
      <alignment vertical="center"/>
    </xf>
    <xf numFmtId="177" fontId="0" fillId="4" borderId="34" xfId="0" applyNumberFormat="1" applyFill="1" applyBorder="1" applyAlignment="1">
      <alignment horizontal="center" vertical="center"/>
    </xf>
    <xf numFmtId="178" fontId="0" fillId="4" borderId="34" xfId="0" applyNumberFormat="1" applyFill="1" applyBorder="1" applyAlignment="1">
      <alignment horizontal="center" vertical="center"/>
    </xf>
    <xf numFmtId="177" fontId="0" fillId="4" borderId="36" xfId="0" applyNumberFormat="1" applyFill="1" applyBorder="1" applyAlignment="1">
      <alignment horizontal="center" vertical="center" wrapText="1"/>
    </xf>
    <xf numFmtId="0" fontId="0" fillId="5" borderId="25" xfId="0" applyFill="1" applyBorder="1">
      <alignment vertical="center"/>
    </xf>
    <xf numFmtId="0" fontId="0" fillId="3" borderId="37" xfId="0" applyFill="1" applyBorder="1" applyAlignment="1">
      <alignment vertical="center" wrapText="1"/>
    </xf>
    <xf numFmtId="0" fontId="0" fillId="0" borderId="0" xfId="0" applyAlignment="1">
      <alignment vertical="center" wrapText="1"/>
    </xf>
    <xf numFmtId="0" fontId="0" fillId="6" borderId="25" xfId="0" applyFill="1" applyBorder="1" applyAlignment="1">
      <alignment horizontal="center" vertical="center"/>
    </xf>
    <xf numFmtId="0" fontId="0" fillId="3" borderId="39" xfId="0" applyFill="1" applyBorder="1" applyAlignment="1">
      <alignment vertical="center" wrapText="1"/>
    </xf>
    <xf numFmtId="0" fontId="0" fillId="3" borderId="17" xfId="0" applyFill="1" applyBorder="1" applyAlignment="1">
      <alignment horizontal="center" vertical="center"/>
    </xf>
    <xf numFmtId="0" fontId="0" fillId="3" borderId="18" xfId="0" applyFill="1" applyBorder="1" applyAlignment="1">
      <alignment vertical="center" shrinkToFit="1"/>
    </xf>
    <xf numFmtId="177" fontId="0" fillId="3" borderId="18" xfId="0" applyNumberFormat="1" applyFill="1" applyBorder="1">
      <alignment vertical="center"/>
    </xf>
    <xf numFmtId="178" fontId="0" fillId="3" borderId="18" xfId="0" applyNumberFormat="1" applyFill="1" applyBorder="1">
      <alignment vertical="center"/>
    </xf>
    <xf numFmtId="177" fontId="0" fillId="3" borderId="19" xfId="0" applyNumberFormat="1" applyFill="1" applyBorder="1">
      <alignment vertical="center"/>
    </xf>
    <xf numFmtId="0" fontId="0" fillId="5" borderId="41" xfId="0" applyFill="1" applyBorder="1">
      <alignment vertical="center"/>
    </xf>
    <xf numFmtId="176" fontId="0" fillId="3" borderId="7" xfId="0" applyNumberFormat="1" applyFill="1" applyBorder="1" applyAlignment="1">
      <alignment horizontal="center" vertical="center"/>
    </xf>
    <xf numFmtId="0" fontId="0" fillId="6" borderId="41" xfId="0" applyFill="1" applyBorder="1">
      <alignment vertical="center"/>
    </xf>
    <xf numFmtId="0" fontId="10" fillId="0" borderId="0" xfId="0" applyFont="1">
      <alignment vertical="center"/>
    </xf>
    <xf numFmtId="0" fontId="0" fillId="0" borderId="0" xfId="0" applyAlignment="1">
      <alignment vertical="center" shrinkToFit="1"/>
    </xf>
    <xf numFmtId="177" fontId="0" fillId="0" borderId="0" xfId="0" applyNumberFormat="1">
      <alignment vertical="center"/>
    </xf>
    <xf numFmtId="178" fontId="0" fillId="0" borderId="0" xfId="0" applyNumberForma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177" fontId="11" fillId="0" borderId="0" xfId="0" applyNumberFormat="1" applyFont="1">
      <alignment vertical="center"/>
    </xf>
    <xf numFmtId="178" fontId="11" fillId="0" borderId="0" xfId="0" applyNumberFormat="1" applyFont="1">
      <alignment vertical="center"/>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3" borderId="1" xfId="0" applyFill="1" applyBorder="1">
      <alignment vertical="center"/>
    </xf>
    <xf numFmtId="0" fontId="0" fillId="3" borderId="39" xfId="0" applyFill="1" applyBorder="1">
      <alignment vertical="center"/>
    </xf>
    <xf numFmtId="0" fontId="0" fillId="3" borderId="37" xfId="0" applyFill="1" applyBorder="1">
      <alignment vertical="center"/>
    </xf>
    <xf numFmtId="0" fontId="0" fillId="3" borderId="7" xfId="0" applyFill="1" applyBorder="1">
      <alignment vertical="center"/>
    </xf>
    <xf numFmtId="0" fontId="13" fillId="0" borderId="47" xfId="0" applyFont="1" applyBorder="1" applyAlignment="1">
      <alignment horizontal="left" vertical="center"/>
    </xf>
    <xf numFmtId="0" fontId="13" fillId="0" borderId="47" xfId="0" applyFont="1" applyBorder="1">
      <alignment vertical="center"/>
    </xf>
    <xf numFmtId="0" fontId="0" fillId="0" borderId="10" xfId="0" applyBorder="1" applyAlignment="1">
      <alignment horizontal="center" vertical="center"/>
    </xf>
    <xf numFmtId="0" fontId="11" fillId="0" borderId="47" xfId="0" applyFont="1" applyBorder="1" applyAlignment="1">
      <alignment horizontal="left"/>
    </xf>
    <xf numFmtId="178" fontId="7" fillId="0" borderId="0" xfId="0" applyNumberFormat="1" applyFont="1">
      <alignment vertical="center"/>
    </xf>
    <xf numFmtId="177" fontId="7" fillId="0" borderId="0" xfId="0" applyNumberFormat="1" applyFont="1">
      <alignment vertical="center"/>
    </xf>
    <xf numFmtId="0" fontId="0" fillId="7" borderId="0" xfId="0" applyFill="1" applyAlignment="1">
      <alignment horizontal="center" vertical="center"/>
    </xf>
    <xf numFmtId="179" fontId="8" fillId="7" borderId="0" xfId="0" applyNumberFormat="1" applyFont="1" applyFill="1" applyAlignment="1">
      <alignment horizontal="center" vertical="center"/>
    </xf>
    <xf numFmtId="38" fontId="8" fillId="7" borderId="0" xfId="1" applyFont="1" applyFill="1" applyBorder="1">
      <alignment vertical="center"/>
    </xf>
    <xf numFmtId="176" fontId="8" fillId="7" borderId="0" xfId="0" applyNumberFormat="1" applyFont="1" applyFill="1" applyAlignment="1">
      <alignment horizontal="center" vertical="center"/>
    </xf>
    <xf numFmtId="38" fontId="0" fillId="7" borderId="0" xfId="1" applyFont="1" applyFill="1" applyBorder="1">
      <alignment vertical="center"/>
    </xf>
    <xf numFmtId="0" fontId="11" fillId="0" borderId="0" xfId="0" applyFont="1" applyAlignment="1">
      <alignment horizontal="left"/>
    </xf>
    <xf numFmtId="0" fontId="7" fillId="0" borderId="63" xfId="0" applyFont="1" applyBorder="1" applyProtection="1">
      <alignment vertical="center"/>
      <protection locked="0"/>
    </xf>
    <xf numFmtId="0" fontId="0" fillId="0" borderId="63" xfId="0" applyBorder="1" applyProtection="1">
      <alignment vertical="center"/>
      <protection locked="0"/>
    </xf>
    <xf numFmtId="186" fontId="0" fillId="4" borderId="54" xfId="0" applyNumberFormat="1" applyFill="1" applyBorder="1">
      <alignment vertical="center"/>
    </xf>
    <xf numFmtId="0" fontId="8" fillId="0" borderId="4" xfId="0" applyFont="1" applyBorder="1">
      <alignment vertical="center"/>
    </xf>
    <xf numFmtId="0" fontId="0" fillId="0" borderId="22" xfId="0" applyBorder="1">
      <alignment vertical="center"/>
    </xf>
    <xf numFmtId="0" fontId="0" fillId="3" borderId="45" xfId="0" applyFill="1" applyBorder="1">
      <alignment vertical="center"/>
    </xf>
    <xf numFmtId="0" fontId="0" fillId="3" borderId="62" xfId="0" applyFill="1" applyBorder="1">
      <alignment vertical="center"/>
    </xf>
    <xf numFmtId="0" fontId="0" fillId="0" borderId="23" xfId="0" applyBorder="1" applyProtection="1">
      <alignment vertical="center"/>
      <protection locked="0"/>
    </xf>
    <xf numFmtId="0" fontId="0" fillId="4" borderId="24" xfId="0" applyFill="1" applyBorder="1">
      <alignment vertical="center"/>
    </xf>
    <xf numFmtId="0" fontId="0" fillId="3" borderId="49" xfId="0" applyFill="1" applyBorder="1" applyProtection="1">
      <alignment vertical="center"/>
      <protection locked="0"/>
    </xf>
    <xf numFmtId="0" fontId="8" fillId="0" borderId="64" xfId="0" applyFont="1" applyBorder="1">
      <alignment vertical="center"/>
    </xf>
    <xf numFmtId="0" fontId="0" fillId="4" borderId="9" xfId="0" applyFill="1" applyBorder="1" applyAlignment="1">
      <alignment horizontal="center" vertical="center" wrapText="1"/>
    </xf>
    <xf numFmtId="176" fontId="0" fillId="4" borderId="37" xfId="0" applyNumberFormat="1" applyFill="1" applyBorder="1">
      <alignment vertical="center"/>
    </xf>
    <xf numFmtId="178" fontId="0" fillId="4" borderId="59" xfId="0" applyNumberFormat="1" applyFill="1" applyBorder="1">
      <alignment vertical="center"/>
    </xf>
    <xf numFmtId="178" fontId="0" fillId="4" borderId="49" xfId="0" applyNumberFormat="1" applyFill="1" applyBorder="1" applyAlignment="1">
      <alignment horizontal="right" vertical="center"/>
    </xf>
    <xf numFmtId="178" fontId="0" fillId="4" borderId="7" xfId="0" applyNumberFormat="1" applyFill="1" applyBorder="1" applyAlignment="1">
      <alignment horizontal="right" vertical="center"/>
    </xf>
    <xf numFmtId="178" fontId="6" fillId="4" borderId="5" xfId="0" applyNumberFormat="1" applyFont="1" applyFill="1" applyBorder="1">
      <alignment vertical="center"/>
    </xf>
    <xf numFmtId="178" fontId="0" fillId="4" borderId="59" xfId="0" applyNumberFormat="1" applyFill="1" applyBorder="1" applyAlignment="1">
      <alignment horizontal="center" vertical="center"/>
    </xf>
    <xf numFmtId="0" fontId="0" fillId="8" borderId="5" xfId="0" applyFill="1" applyBorder="1" applyAlignment="1">
      <alignment horizontal="center" vertical="center" wrapText="1"/>
    </xf>
    <xf numFmtId="176" fontId="0" fillId="8" borderId="49" xfId="0" applyNumberFormat="1" applyFill="1" applyBorder="1">
      <alignment vertical="center"/>
    </xf>
    <xf numFmtId="176" fontId="0" fillId="8" borderId="37" xfId="0" applyNumberFormat="1" applyFill="1" applyBorder="1">
      <alignment vertical="center"/>
    </xf>
    <xf numFmtId="178" fontId="0" fillId="8" borderId="59" xfId="0" applyNumberFormat="1" applyFill="1" applyBorder="1">
      <alignment vertical="center"/>
    </xf>
    <xf numFmtId="178" fontId="0" fillId="8" borderId="49" xfId="0" applyNumberFormat="1" applyFill="1" applyBorder="1" applyAlignment="1">
      <alignment horizontal="right" vertical="center"/>
    </xf>
    <xf numFmtId="178" fontId="0" fillId="8" borderId="7" xfId="0" applyNumberFormat="1" applyFill="1" applyBorder="1" applyAlignment="1">
      <alignment horizontal="right" vertical="center"/>
    </xf>
    <xf numFmtId="178" fontId="8" fillId="8" borderId="5" xfId="0" applyNumberFormat="1" applyFont="1" applyFill="1" applyBorder="1">
      <alignment vertical="center"/>
    </xf>
    <xf numFmtId="182" fontId="8" fillId="4" borderId="38" xfId="0" applyNumberFormat="1" applyFont="1" applyFill="1" applyBorder="1">
      <alignment vertical="center"/>
    </xf>
    <xf numFmtId="176" fontId="8" fillId="4" borderId="37" xfId="0" applyNumberFormat="1" applyFont="1" applyFill="1" applyBorder="1">
      <alignment vertical="center"/>
    </xf>
    <xf numFmtId="176" fontId="8" fillId="8" borderId="37" xfId="0" applyNumberFormat="1" applyFont="1" applyFill="1" applyBorder="1">
      <alignment vertical="center"/>
    </xf>
    <xf numFmtId="0" fontId="18" fillId="0" borderId="11" xfId="0" applyFont="1" applyBorder="1" applyAlignment="1">
      <alignment horizontal="center" vertical="center" wrapText="1"/>
    </xf>
    <xf numFmtId="179" fontId="6" fillId="6" borderId="64" xfId="0" applyNumberFormat="1" applyFont="1" applyFill="1" applyBorder="1">
      <alignment vertical="center"/>
    </xf>
    <xf numFmtId="179" fontId="8" fillId="7" borderId="18" xfId="0" applyNumberFormat="1" applyFont="1" applyFill="1" applyBorder="1" applyAlignment="1">
      <alignment horizontal="center" vertical="center"/>
    </xf>
    <xf numFmtId="38" fontId="8" fillId="7" borderId="18" xfId="1" applyFont="1" applyFill="1" applyBorder="1">
      <alignment vertical="center"/>
    </xf>
    <xf numFmtId="176" fontId="8" fillId="7" borderId="18" xfId="0" applyNumberFormat="1" applyFont="1" applyFill="1" applyBorder="1" applyAlignment="1">
      <alignment horizontal="center" vertical="center"/>
    </xf>
    <xf numFmtId="38" fontId="8" fillId="7" borderId="45" xfId="1" applyFont="1" applyFill="1" applyBorder="1">
      <alignment vertical="center"/>
    </xf>
    <xf numFmtId="38" fontId="0" fillId="7" borderId="59" xfId="1" applyFont="1" applyFill="1" applyBorder="1">
      <alignment vertical="center"/>
    </xf>
    <xf numFmtId="179" fontId="8" fillId="8" borderId="18" xfId="0" applyNumberFormat="1" applyFont="1" applyFill="1" applyBorder="1">
      <alignment vertical="center"/>
    </xf>
    <xf numFmtId="38" fontId="8" fillId="8" borderId="34" xfId="1" applyFont="1" applyFill="1" applyBorder="1">
      <alignment vertical="center"/>
    </xf>
    <xf numFmtId="180" fontId="8" fillId="8" borderId="34" xfId="0" applyNumberFormat="1" applyFont="1" applyFill="1" applyBorder="1">
      <alignment vertical="center"/>
    </xf>
    <xf numFmtId="38" fontId="8" fillId="8" borderId="36" xfId="1" applyFont="1" applyFill="1" applyBorder="1">
      <alignment vertical="center"/>
    </xf>
    <xf numFmtId="38" fontId="8" fillId="8" borderId="18" xfId="1" applyFont="1" applyFill="1" applyBorder="1">
      <alignment vertical="center"/>
    </xf>
    <xf numFmtId="180" fontId="8" fillId="8" borderId="18" xfId="0" applyNumberFormat="1" applyFont="1" applyFill="1" applyBorder="1">
      <alignment vertical="center"/>
    </xf>
    <xf numFmtId="0" fontId="8" fillId="0" borderId="67" xfId="0" applyFont="1" applyBorder="1">
      <alignment vertical="center"/>
    </xf>
    <xf numFmtId="179" fontId="8" fillId="0" borderId="67" xfId="0" applyNumberFormat="1" applyFont="1" applyBorder="1">
      <alignment vertical="center"/>
    </xf>
    <xf numFmtId="38" fontId="8" fillId="0" borderId="68" xfId="1" applyFont="1" applyBorder="1">
      <alignment vertical="center"/>
    </xf>
    <xf numFmtId="0" fontId="8" fillId="8" borderId="29" xfId="0" applyFont="1" applyFill="1" applyBorder="1">
      <alignment vertical="center"/>
    </xf>
    <xf numFmtId="179" fontId="8" fillId="8" borderId="29" xfId="0" applyNumberFormat="1" applyFont="1" applyFill="1" applyBorder="1">
      <alignment vertical="center"/>
    </xf>
    <xf numFmtId="38" fontId="8" fillId="8" borderId="29" xfId="1" applyFont="1" applyFill="1" applyBorder="1">
      <alignment vertical="center"/>
    </xf>
    <xf numFmtId="180" fontId="8" fillId="8" borderId="29" xfId="0" applyNumberFormat="1" applyFont="1" applyFill="1" applyBorder="1">
      <alignment vertical="center"/>
    </xf>
    <xf numFmtId="38" fontId="8" fillId="8" borderId="31" xfId="1" applyFont="1" applyFill="1" applyBorder="1">
      <alignment vertical="center"/>
    </xf>
    <xf numFmtId="0" fontId="0" fillId="8" borderId="34" xfId="0" applyFill="1" applyBorder="1">
      <alignment vertical="center"/>
    </xf>
    <xf numFmtId="179" fontId="8" fillId="8" borderId="34" xfId="0" applyNumberFormat="1" applyFont="1" applyFill="1" applyBorder="1">
      <alignment vertical="center"/>
    </xf>
    <xf numFmtId="184" fontId="8" fillId="0" borderId="67" xfId="0" applyNumberFormat="1" applyFont="1" applyBorder="1">
      <alignment vertical="center"/>
    </xf>
    <xf numFmtId="184" fontId="8" fillId="8" borderId="29" xfId="0" applyNumberFormat="1" applyFont="1" applyFill="1" applyBorder="1">
      <alignment vertical="center"/>
    </xf>
    <xf numFmtId="184" fontId="8" fillId="8" borderId="34" xfId="0" applyNumberFormat="1" applyFont="1" applyFill="1" applyBorder="1">
      <alignment vertical="center"/>
    </xf>
    <xf numFmtId="176" fontId="8" fillId="7" borderId="18" xfId="0" applyNumberFormat="1" applyFont="1" applyFill="1" applyBorder="1">
      <alignment vertical="center"/>
    </xf>
    <xf numFmtId="38" fontId="8" fillId="0" borderId="67" xfId="1" applyFont="1" applyFill="1" applyBorder="1">
      <alignment vertical="center"/>
    </xf>
    <xf numFmtId="0" fontId="22" fillId="0" borderId="0" xfId="0" applyFont="1">
      <alignment vertical="center"/>
    </xf>
    <xf numFmtId="0" fontId="0" fillId="0" borderId="0" xfId="0" applyAlignment="1">
      <alignment vertical="top"/>
    </xf>
    <xf numFmtId="0" fontId="27" fillId="0" borderId="0" xfId="0" applyFont="1" applyAlignment="1">
      <alignment vertical="top"/>
    </xf>
    <xf numFmtId="0" fontId="27" fillId="0" borderId="0" xfId="0" applyFont="1">
      <alignment vertical="center"/>
    </xf>
    <xf numFmtId="0" fontId="25" fillId="0" borderId="0" xfId="0" applyFont="1">
      <alignment vertical="center"/>
    </xf>
    <xf numFmtId="0" fontId="19" fillId="0" borderId="0" xfId="0" applyFont="1">
      <alignment vertical="center"/>
    </xf>
    <xf numFmtId="0" fontId="35" fillId="0" borderId="0" xfId="0" applyFont="1" applyAlignment="1">
      <alignment vertical="top"/>
    </xf>
    <xf numFmtId="0" fontId="29" fillId="0" borderId="0" xfId="0" applyFont="1">
      <alignment vertical="center"/>
    </xf>
    <xf numFmtId="0" fontId="35" fillId="0" borderId="0" xfId="0" applyFont="1">
      <alignment vertical="center"/>
    </xf>
    <xf numFmtId="38" fontId="19" fillId="0" borderId="0" xfId="1" applyFont="1" applyBorder="1" applyAlignment="1" applyProtection="1">
      <alignment vertical="center"/>
    </xf>
    <xf numFmtId="0" fontId="19" fillId="0" borderId="0" xfId="0" applyFont="1" applyAlignment="1">
      <alignment vertical="top"/>
    </xf>
    <xf numFmtId="38" fontId="29" fillId="0" borderId="0" xfId="1" applyFont="1" applyBorder="1" applyAlignment="1" applyProtection="1">
      <alignment vertical="center"/>
    </xf>
    <xf numFmtId="179" fontId="8" fillId="0" borderId="65" xfId="0" applyNumberFormat="1" applyFont="1" applyBorder="1">
      <alignment vertical="center"/>
    </xf>
    <xf numFmtId="176" fontId="0" fillId="4" borderId="6" xfId="0" applyNumberFormat="1" applyFill="1" applyBorder="1">
      <alignment vertical="center"/>
    </xf>
    <xf numFmtId="178" fontId="0" fillId="4" borderId="39" xfId="0" applyNumberFormat="1" applyFill="1" applyBorder="1">
      <alignment vertical="center"/>
    </xf>
    <xf numFmtId="176" fontId="0" fillId="3" borderId="41" xfId="0" applyNumberFormat="1" applyFill="1" applyBorder="1" applyAlignment="1">
      <alignment horizontal="center" vertical="center"/>
    </xf>
    <xf numFmtId="0" fontId="0" fillId="3" borderId="54" xfId="0" applyFill="1" applyBorder="1">
      <alignment vertical="center"/>
    </xf>
    <xf numFmtId="0" fontId="0" fillId="3" borderId="70" xfId="0" applyFill="1" applyBorder="1">
      <alignment vertical="center"/>
    </xf>
    <xf numFmtId="0" fontId="0" fillId="3" borderId="41" xfId="0" applyFill="1" applyBorder="1">
      <alignment vertical="center"/>
    </xf>
    <xf numFmtId="38" fontId="8" fillId="7" borderId="59" xfId="1" applyFont="1" applyFill="1" applyBorder="1">
      <alignment vertical="center"/>
    </xf>
    <xf numFmtId="179" fontId="8" fillId="0" borderId="0" xfId="0" applyNumberFormat="1" applyFont="1">
      <alignment vertical="center"/>
    </xf>
    <xf numFmtId="180" fontId="8" fillId="0" borderId="0" xfId="0" applyNumberFormat="1" applyFont="1">
      <alignment vertical="center"/>
    </xf>
    <xf numFmtId="176" fontId="8" fillId="0" borderId="0" xfId="0" applyNumberFormat="1" applyFont="1">
      <alignment vertical="center"/>
    </xf>
    <xf numFmtId="178" fontId="8" fillId="0" borderId="0" xfId="0" applyNumberFormat="1" applyFont="1" applyAlignment="1">
      <alignment horizontal="right" vertical="center"/>
    </xf>
    <xf numFmtId="0" fontId="8" fillId="0" borderId="0" xfId="0" applyFont="1" applyAlignment="1">
      <alignment horizontal="center" vertical="center"/>
    </xf>
    <xf numFmtId="0" fontId="8" fillId="0" borderId="8" xfId="0" applyFont="1" applyBorder="1" applyAlignment="1">
      <alignment horizontal="left" vertical="center"/>
    </xf>
    <xf numFmtId="0" fontId="8" fillId="0" borderId="60" xfId="0" applyFont="1" applyBorder="1" applyAlignment="1">
      <alignment horizontal="left" vertical="center"/>
    </xf>
    <xf numFmtId="180" fontId="8" fillId="0" borderId="65" xfId="0" applyNumberFormat="1" applyFont="1" applyBorder="1">
      <alignment vertical="center"/>
    </xf>
    <xf numFmtId="38" fontId="8" fillId="0" borderId="66" xfId="1" applyFont="1" applyBorder="1">
      <alignment vertical="center"/>
    </xf>
    <xf numFmtId="38" fontId="8" fillId="8" borderId="30" xfId="1" applyFont="1" applyFill="1" applyBorder="1">
      <alignment vertical="center"/>
    </xf>
    <xf numFmtId="38" fontId="8" fillId="8" borderId="35" xfId="1" applyFont="1" applyFill="1" applyBorder="1">
      <alignment vertical="center"/>
    </xf>
    <xf numFmtId="38" fontId="8" fillId="0" borderId="65" xfId="1" applyFont="1" applyFill="1" applyBorder="1">
      <alignment vertical="center"/>
    </xf>
    <xf numFmtId="38" fontId="8" fillId="0" borderId="66" xfId="1" applyFont="1" applyFill="1" applyBorder="1">
      <alignment vertical="center"/>
    </xf>
    <xf numFmtId="38" fontId="8" fillId="0" borderId="68" xfId="1" applyFont="1" applyFill="1" applyBorder="1">
      <alignment vertical="center"/>
    </xf>
    <xf numFmtId="38" fontId="8" fillId="0" borderId="38" xfId="1" applyFont="1" applyFill="1" applyBorder="1">
      <alignment vertical="center"/>
    </xf>
    <xf numFmtId="179" fontId="8" fillId="6" borderId="29" xfId="0" applyNumberFormat="1" applyFont="1" applyFill="1" applyBorder="1" applyAlignment="1">
      <alignment horizontal="right" vertical="center"/>
    </xf>
    <xf numFmtId="179" fontId="8" fillId="6" borderId="22" xfId="0" applyNumberFormat="1" applyFont="1" applyFill="1" applyBorder="1">
      <alignment vertical="center"/>
    </xf>
    <xf numFmtId="0" fontId="8" fillId="5" borderId="34" xfId="0" applyFont="1" applyFill="1" applyBorder="1" applyAlignment="1">
      <alignment horizontal="center" vertical="center"/>
    </xf>
    <xf numFmtId="0" fontId="8" fillId="5" borderId="36" xfId="0" applyFont="1" applyFill="1" applyBorder="1" applyAlignment="1">
      <alignment horizontal="center" vertical="center"/>
    </xf>
    <xf numFmtId="185" fontId="8" fillId="5" borderId="22" xfId="1" applyNumberFormat="1" applyFont="1" applyFill="1" applyBorder="1">
      <alignment vertical="center"/>
    </xf>
    <xf numFmtId="185" fontId="8" fillId="5" borderId="40" xfId="1" applyNumberFormat="1" applyFont="1" applyFill="1" applyBorder="1">
      <alignment vertical="center"/>
    </xf>
    <xf numFmtId="185" fontId="8" fillId="5" borderId="38" xfId="1" applyNumberFormat="1" applyFont="1" applyFill="1" applyBorder="1">
      <alignment vertical="center"/>
    </xf>
    <xf numFmtId="0" fontId="0" fillId="4" borderId="35" xfId="0" applyFill="1" applyBorder="1" applyAlignment="1">
      <alignment horizontal="center" vertical="center" wrapText="1"/>
    </xf>
    <xf numFmtId="0" fontId="0" fillId="0" borderId="43" xfId="0" applyBorder="1" applyAlignment="1">
      <alignment horizontal="left" vertical="center"/>
    </xf>
    <xf numFmtId="0" fontId="8" fillId="8" borderId="34" xfId="0" applyFont="1" applyFill="1" applyBorder="1">
      <alignment vertical="center"/>
    </xf>
    <xf numFmtId="0" fontId="8" fillId="7" borderId="0" xfId="0" applyFont="1" applyFill="1" applyAlignment="1">
      <alignment horizontal="center" vertical="center"/>
    </xf>
    <xf numFmtId="185" fontId="6" fillId="5" borderId="65" xfId="1" applyNumberFormat="1" applyFont="1" applyFill="1" applyBorder="1">
      <alignment vertical="center"/>
    </xf>
    <xf numFmtId="185" fontId="6" fillId="5" borderId="68" xfId="1" applyNumberFormat="1" applyFont="1" applyFill="1" applyBorder="1">
      <alignment vertical="center"/>
    </xf>
    <xf numFmtId="185" fontId="0" fillId="5" borderId="11" xfId="1" applyNumberFormat="1" applyFont="1" applyFill="1" applyBorder="1">
      <alignment vertical="center"/>
    </xf>
    <xf numFmtId="185" fontId="0" fillId="5" borderId="12" xfId="1" applyNumberFormat="1" applyFont="1" applyFill="1" applyBorder="1">
      <alignment vertical="center"/>
    </xf>
    <xf numFmtId="176" fontId="8" fillId="0" borderId="23" xfId="0" applyNumberFormat="1" applyFont="1" applyBorder="1">
      <alignment vertical="center"/>
    </xf>
    <xf numFmtId="176" fontId="8" fillId="0" borderId="1" xfId="0" applyNumberFormat="1" applyFont="1" applyBorder="1">
      <alignment vertical="center"/>
    </xf>
    <xf numFmtId="176" fontId="8" fillId="0" borderId="14" xfId="0" applyNumberFormat="1" applyFont="1" applyBorder="1">
      <alignment vertical="center"/>
    </xf>
    <xf numFmtId="176" fontId="8" fillId="8" borderId="30" xfId="0" applyNumberFormat="1" applyFont="1" applyFill="1" applyBorder="1">
      <alignment vertical="center"/>
    </xf>
    <xf numFmtId="176" fontId="8" fillId="8" borderId="45" xfId="0" applyNumberFormat="1" applyFont="1" applyFill="1" applyBorder="1">
      <alignment vertical="center"/>
    </xf>
    <xf numFmtId="38" fontId="8" fillId="0" borderId="30" xfId="1" applyFont="1" applyBorder="1">
      <alignment vertical="center"/>
    </xf>
    <xf numFmtId="38" fontId="8" fillId="0" borderId="1" xfId="1" applyFont="1" applyBorder="1">
      <alignment vertical="center"/>
    </xf>
    <xf numFmtId="38" fontId="8" fillId="0" borderId="14" xfId="1" applyFont="1" applyBorder="1">
      <alignment vertical="center"/>
    </xf>
    <xf numFmtId="0" fontId="0" fillId="3" borderId="70" xfId="0" applyFill="1" applyBorder="1" applyAlignment="1">
      <alignment vertical="center" wrapText="1"/>
    </xf>
    <xf numFmtId="0" fontId="0" fillId="5" borderId="32" xfId="0" applyFill="1" applyBorder="1">
      <alignment vertical="center"/>
    </xf>
    <xf numFmtId="0" fontId="55" fillId="14" borderId="0" xfId="0" applyFont="1" applyFill="1" applyAlignment="1">
      <alignment horizontal="left" vertical="center"/>
    </xf>
    <xf numFmtId="0" fontId="4" fillId="14" borderId="0" xfId="0" applyFont="1" applyFill="1">
      <alignment vertical="center"/>
    </xf>
    <xf numFmtId="0" fontId="4" fillId="0" borderId="0" xfId="0" applyFont="1" applyAlignment="1">
      <alignment vertical="center" shrinkToFit="1"/>
    </xf>
    <xf numFmtId="194" fontId="56" fillId="14" borderId="0" xfId="0" applyNumberFormat="1" applyFont="1" applyFill="1">
      <alignment vertical="center"/>
    </xf>
    <xf numFmtId="178" fontId="4" fillId="14" borderId="0" xfId="0" applyNumberFormat="1" applyFont="1" applyFill="1">
      <alignment vertical="center"/>
    </xf>
    <xf numFmtId="177" fontId="4" fillId="14" borderId="0" xfId="0" applyNumberFormat="1" applyFont="1" applyFill="1">
      <alignment vertical="center"/>
    </xf>
    <xf numFmtId="0" fontId="57" fillId="0" borderId="0" xfId="0" applyFont="1">
      <alignment vertical="center"/>
    </xf>
    <xf numFmtId="177" fontId="0" fillId="4" borderId="34" xfId="0" applyNumberFormat="1" applyFill="1" applyBorder="1" applyAlignment="1">
      <alignment horizontal="center" vertical="center" wrapText="1"/>
    </xf>
    <xf numFmtId="0" fontId="0" fillId="10" borderId="0" xfId="0" applyFill="1">
      <alignment vertical="center"/>
    </xf>
    <xf numFmtId="0" fontId="59" fillId="0" borderId="0" xfId="0" applyFont="1" applyAlignment="1">
      <alignment horizontal="left" vertical="center"/>
    </xf>
    <xf numFmtId="0" fontId="61" fillId="0" borderId="0" xfId="0" applyFont="1">
      <alignment vertical="center"/>
    </xf>
    <xf numFmtId="0" fontId="55"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21" fillId="0" borderId="0" xfId="0" applyFont="1">
      <alignment vertical="center"/>
    </xf>
    <xf numFmtId="0" fontId="51" fillId="0" borderId="0" xfId="0" applyFont="1" applyAlignment="1">
      <alignment horizontal="right" vertical="center"/>
    </xf>
    <xf numFmtId="0" fontId="26" fillId="0" borderId="42" xfId="0" applyFont="1" applyBorder="1">
      <alignment vertical="center"/>
    </xf>
    <xf numFmtId="0" fontId="26" fillId="0" borderId="56" xfId="0" applyFont="1" applyBorder="1">
      <alignment vertical="center"/>
    </xf>
    <xf numFmtId="0" fontId="18" fillId="0" borderId="0" xfId="0" applyFont="1" applyAlignment="1">
      <alignment vertical="top"/>
    </xf>
    <xf numFmtId="0" fontId="8" fillId="0" borderId="0" xfId="0" applyFont="1" applyAlignment="1">
      <alignment vertical="top"/>
    </xf>
    <xf numFmtId="0" fontId="7" fillId="0" borderId="0" xfId="0" applyFont="1" applyAlignment="1">
      <alignment vertical="top"/>
    </xf>
    <xf numFmtId="0" fontId="7" fillId="0" borderId="0" xfId="0" applyFont="1" applyAlignment="1">
      <alignment vertical="top" shrinkToFit="1"/>
    </xf>
    <xf numFmtId="176" fontId="7" fillId="0" borderId="0" xfId="0" applyNumberFormat="1" applyFont="1" applyAlignment="1">
      <alignment vertical="top"/>
    </xf>
    <xf numFmtId="176" fontId="0" fillId="0" borderId="0" xfId="0" applyNumberFormat="1" applyAlignment="1">
      <alignment vertical="top"/>
    </xf>
    <xf numFmtId="0" fontId="26" fillId="0" borderId="0" xfId="0" applyFont="1" applyAlignment="1">
      <alignment vertical="top"/>
    </xf>
    <xf numFmtId="187" fontId="0" fillId="0" borderId="0" xfId="0" applyNumberFormat="1" applyAlignment="1">
      <alignment vertical="top"/>
    </xf>
    <xf numFmtId="0" fontId="8" fillId="0" borderId="0" xfId="0" applyFont="1" applyAlignment="1">
      <alignment vertical="center" shrinkToFit="1"/>
    </xf>
    <xf numFmtId="0" fontId="26" fillId="0" borderId="0" xfId="0" applyFont="1">
      <alignment vertical="center"/>
    </xf>
    <xf numFmtId="187" fontId="0" fillId="0" borderId="0" xfId="0" applyNumberFormat="1">
      <alignment vertical="center"/>
    </xf>
    <xf numFmtId="0" fontId="28" fillId="0" borderId="0" xfId="0" applyFont="1" applyAlignment="1">
      <alignment vertical="top" shrinkToFit="1"/>
    </xf>
    <xf numFmtId="0" fontId="26" fillId="0" borderId="3" xfId="0" applyFont="1" applyBorder="1">
      <alignment vertical="center"/>
    </xf>
    <xf numFmtId="0" fontId="26" fillId="0" borderId="71" xfId="0" applyFont="1" applyBorder="1">
      <alignment vertical="center"/>
    </xf>
    <xf numFmtId="0" fontId="26" fillId="0" borderId="24" xfId="0" applyFont="1" applyBorder="1">
      <alignment vertical="center"/>
    </xf>
    <xf numFmtId="0" fontId="26" fillId="0" borderId="55" xfId="0" applyFont="1" applyBorder="1">
      <alignment vertical="center"/>
    </xf>
    <xf numFmtId="0" fontId="50" fillId="0" borderId="0" xfId="0" applyFont="1" applyAlignment="1">
      <alignment vertical="top"/>
    </xf>
    <xf numFmtId="0" fontId="8" fillId="0" borderId="0" xfId="0" applyFont="1" applyAlignment="1">
      <alignment vertical="center" wrapText="1"/>
    </xf>
    <xf numFmtId="187" fontId="8" fillId="0" borderId="0" xfId="0" applyNumberFormat="1" applyFont="1">
      <alignment vertical="center"/>
    </xf>
    <xf numFmtId="0" fontId="23" fillId="0" borderId="0" xfId="0" applyFont="1">
      <alignment vertical="center"/>
    </xf>
    <xf numFmtId="0" fontId="47" fillId="0" borderId="16" xfId="0" applyFont="1" applyBorder="1">
      <alignment vertical="center"/>
    </xf>
    <xf numFmtId="0" fontId="26" fillId="0" borderId="16" xfId="0" applyFont="1" applyBorder="1">
      <alignment vertical="center"/>
    </xf>
    <xf numFmtId="0" fontId="43" fillId="0" borderId="0" xfId="0" applyFont="1" applyAlignment="1">
      <alignment vertical="top"/>
    </xf>
    <xf numFmtId="0" fontId="46" fillId="0" borderId="0" xfId="0" applyFont="1" applyAlignment="1">
      <alignment vertical="top"/>
    </xf>
    <xf numFmtId="0" fontId="0" fillId="0" borderId="0" xfId="0" applyAlignment="1">
      <alignment vertical="top" shrinkToFit="1"/>
    </xf>
    <xf numFmtId="0" fontId="3" fillId="0" borderId="0" xfId="0" applyFont="1" applyAlignment="1">
      <alignment horizontal="left" vertical="center"/>
    </xf>
    <xf numFmtId="0" fontId="30" fillId="0" borderId="0" xfId="0" applyFont="1">
      <alignment vertical="center"/>
    </xf>
    <xf numFmtId="0" fontId="31" fillId="0" borderId="0" xfId="0" applyFont="1" applyAlignment="1">
      <alignment horizontal="right" vertical="center"/>
    </xf>
    <xf numFmtId="0" fontId="19" fillId="9" borderId="75" xfId="0" applyFont="1" applyFill="1" applyBorder="1">
      <alignment vertical="center"/>
    </xf>
    <xf numFmtId="0" fontId="19" fillId="9" borderId="63" xfId="0" applyFont="1" applyFill="1" applyBorder="1">
      <alignment vertical="center"/>
    </xf>
    <xf numFmtId="0" fontId="19" fillId="9" borderId="73" xfId="0" applyFont="1" applyFill="1" applyBorder="1">
      <alignment vertical="center"/>
    </xf>
    <xf numFmtId="0" fontId="19" fillId="9" borderId="23" xfId="0" applyFont="1" applyFill="1" applyBorder="1">
      <alignment vertical="center"/>
    </xf>
    <xf numFmtId="0" fontId="19" fillId="9" borderId="13" xfId="0" applyFont="1" applyFill="1" applyBorder="1">
      <alignment vertical="center"/>
    </xf>
    <xf numFmtId="0" fontId="19" fillId="9" borderId="55" xfId="0" applyFont="1" applyFill="1" applyBorder="1">
      <alignment vertical="center"/>
    </xf>
    <xf numFmtId="178" fontId="19" fillId="9" borderId="20" xfId="0" applyNumberFormat="1" applyFont="1" applyFill="1" applyBorder="1">
      <alignment vertical="center"/>
    </xf>
    <xf numFmtId="178" fontId="19" fillId="9" borderId="0" xfId="0" applyNumberFormat="1" applyFont="1" applyFill="1">
      <alignment vertical="center"/>
    </xf>
    <xf numFmtId="178" fontId="19" fillId="9" borderId="58" xfId="0" applyNumberFormat="1" applyFont="1" applyFill="1" applyBorder="1">
      <alignment vertical="center"/>
    </xf>
    <xf numFmtId="178" fontId="19" fillId="9" borderId="100" xfId="0" applyNumberFormat="1" applyFont="1" applyFill="1" applyBorder="1">
      <alignment vertical="center"/>
    </xf>
    <xf numFmtId="178" fontId="19" fillId="9" borderId="101" xfId="0" applyNumberFormat="1" applyFont="1" applyFill="1" applyBorder="1">
      <alignment vertical="center"/>
    </xf>
    <xf numFmtId="178" fontId="19" fillId="9" borderId="103" xfId="0" applyNumberFormat="1" applyFont="1" applyFill="1" applyBorder="1">
      <alignment vertical="center"/>
    </xf>
    <xf numFmtId="0" fontId="19" fillId="0" borderId="0" xfId="0" applyFont="1" applyAlignment="1">
      <alignment horizontal="right" vertical="top"/>
    </xf>
    <xf numFmtId="0" fontId="0" fillId="0" borderId="0" xfId="0" applyAlignment="1">
      <alignment horizontal="right" vertical="top"/>
    </xf>
    <xf numFmtId="0" fontId="27" fillId="0" borderId="0" xfId="0" applyFont="1" applyAlignment="1">
      <alignment horizontal="right" vertical="top"/>
    </xf>
    <xf numFmtId="0" fontId="19" fillId="0" borderId="47" xfId="0" applyFont="1" applyBorder="1">
      <alignment vertical="center"/>
    </xf>
    <xf numFmtId="0" fontId="19" fillId="0" borderId="42" xfId="0" applyFont="1" applyBorder="1" applyAlignment="1">
      <alignment horizontal="right" vertical="center"/>
    </xf>
    <xf numFmtId="0" fontId="19" fillId="0" borderId="42" xfId="0" applyFont="1" applyBorder="1">
      <alignment vertical="center"/>
    </xf>
    <xf numFmtId="0" fontId="19" fillId="0" borderId="56" xfId="0" applyFont="1" applyBorder="1">
      <alignment vertical="center"/>
    </xf>
    <xf numFmtId="0" fontId="43" fillId="0" borderId="0" xfId="0" applyFont="1" applyAlignment="1">
      <alignment horizontal="right" vertical="top"/>
    </xf>
    <xf numFmtId="0" fontId="35" fillId="0" borderId="63" xfId="0" applyFont="1" applyBorder="1">
      <alignment vertical="center"/>
    </xf>
    <xf numFmtId="0" fontId="19" fillId="0" borderId="0" xfId="0" applyFont="1" applyAlignment="1">
      <alignment horizontal="right" vertical="center"/>
    </xf>
    <xf numFmtId="176" fontId="19" fillId="0" borderId="0" xfId="0" applyNumberFormat="1" applyFont="1">
      <alignment vertical="center"/>
    </xf>
    <xf numFmtId="0" fontId="19" fillId="0" borderId="63" xfId="0" applyFont="1" applyBorder="1">
      <alignment vertical="center"/>
    </xf>
    <xf numFmtId="0" fontId="19" fillId="0" borderId="0" xfId="0" applyFont="1" applyAlignment="1">
      <alignment vertical="center" wrapText="1"/>
    </xf>
    <xf numFmtId="0" fontId="19" fillId="0" borderId="76" xfId="0" applyFont="1" applyBorder="1">
      <alignment vertical="center"/>
    </xf>
    <xf numFmtId="0" fontId="30" fillId="0" borderId="0" xfId="0" applyFont="1" applyAlignment="1">
      <alignment horizontal="left" vertical="center"/>
    </xf>
    <xf numFmtId="0" fontId="29" fillId="0" borderId="0" xfId="0" applyFont="1" applyAlignment="1">
      <alignment horizontal="left" vertical="center"/>
    </xf>
    <xf numFmtId="0" fontId="37" fillId="0" borderId="0" xfId="0" applyFont="1" applyAlignment="1">
      <alignment horizontal="left" vertical="center"/>
    </xf>
    <xf numFmtId="0" fontId="19" fillId="0" borderId="0" xfId="0" applyFont="1" applyAlignment="1">
      <alignment horizontal="left" vertical="center"/>
    </xf>
    <xf numFmtId="0" fontId="38" fillId="0" borderId="42" xfId="0" applyFont="1" applyBorder="1">
      <alignment vertical="center"/>
    </xf>
    <xf numFmtId="0" fontId="38" fillId="0" borderId="56" xfId="0" applyFont="1" applyBorder="1">
      <alignment vertical="center"/>
    </xf>
    <xf numFmtId="176" fontId="19" fillId="0" borderId="0" xfId="0" applyNumberFormat="1" applyFont="1" applyAlignment="1">
      <alignment vertical="top"/>
    </xf>
    <xf numFmtId="0" fontId="38" fillId="0" borderId="0" xfId="0" applyFont="1" applyAlignment="1">
      <alignment vertical="top"/>
    </xf>
    <xf numFmtId="187" fontId="19" fillId="0" borderId="0" xfId="0" applyNumberFormat="1" applyFont="1" applyAlignment="1">
      <alignment vertical="top"/>
    </xf>
    <xf numFmtId="0" fontId="19" fillId="0" borderId="0" xfId="0" applyFont="1" applyAlignment="1">
      <alignment vertical="center" shrinkToFit="1"/>
    </xf>
    <xf numFmtId="0" fontId="38" fillId="0" borderId="0" xfId="0" applyFont="1">
      <alignment vertical="center"/>
    </xf>
    <xf numFmtId="187" fontId="19" fillId="0" borderId="0" xfId="0" applyNumberFormat="1" applyFont="1">
      <alignment vertical="center"/>
    </xf>
    <xf numFmtId="0" fontId="39" fillId="0" borderId="0" xfId="0" applyFont="1" applyAlignment="1">
      <alignment vertical="top" shrinkToFit="1"/>
    </xf>
    <xf numFmtId="0" fontId="38" fillId="0" borderId="16" xfId="0" applyFont="1" applyBorder="1">
      <alignment vertical="center"/>
    </xf>
    <xf numFmtId="0" fontId="38" fillId="0" borderId="74" xfId="0" applyFont="1" applyBorder="1">
      <alignment vertical="center"/>
    </xf>
    <xf numFmtId="0" fontId="38" fillId="0" borderId="111" xfId="0" applyFont="1" applyBorder="1">
      <alignment vertical="center"/>
    </xf>
    <xf numFmtId="0" fontId="38" fillId="0" borderId="112" xfId="0" applyFont="1" applyBorder="1">
      <alignment vertical="center"/>
    </xf>
    <xf numFmtId="0" fontId="38" fillId="0" borderId="3" xfId="0" applyFont="1" applyBorder="1">
      <alignment vertical="center"/>
    </xf>
    <xf numFmtId="0" fontId="38" fillId="0" borderId="55" xfId="0" applyFont="1" applyBorder="1">
      <alignment vertical="center"/>
    </xf>
    <xf numFmtId="0" fontId="29" fillId="0" borderId="0" xfId="0" applyFont="1" applyAlignment="1">
      <alignment vertical="center" wrapText="1"/>
    </xf>
    <xf numFmtId="0" fontId="40" fillId="0" borderId="16" xfId="0" applyFont="1" applyBorder="1">
      <alignment vertical="center"/>
    </xf>
    <xf numFmtId="0" fontId="38" fillId="0" borderId="71" xfId="0" applyFont="1" applyBorder="1">
      <alignment vertical="center"/>
    </xf>
    <xf numFmtId="0" fontId="19" fillId="0" borderId="0" xfId="0" applyFont="1" applyAlignment="1">
      <alignment vertical="top" shrinkToFit="1"/>
    </xf>
    <xf numFmtId="0" fontId="19" fillId="0" borderId="9" xfId="0" applyFont="1" applyBorder="1">
      <alignment vertical="center"/>
    </xf>
    <xf numFmtId="0" fontId="35" fillId="0" borderId="0" xfId="0" applyFont="1" applyAlignment="1">
      <alignment horizontal="right" vertical="top"/>
    </xf>
    <xf numFmtId="0" fontId="19" fillId="9" borderId="20" xfId="0" applyFont="1" applyFill="1" applyBorder="1">
      <alignment vertical="center"/>
    </xf>
    <xf numFmtId="0" fontId="19" fillId="9" borderId="0" xfId="0" applyFont="1" applyFill="1">
      <alignment vertical="center"/>
    </xf>
    <xf numFmtId="0" fontId="19" fillId="9" borderId="58" xfId="0" applyFont="1" applyFill="1" applyBorder="1">
      <alignment vertical="center"/>
    </xf>
    <xf numFmtId="0" fontId="19" fillId="9" borderId="100" xfId="0" applyFont="1" applyFill="1" applyBorder="1">
      <alignment vertical="center"/>
    </xf>
    <xf numFmtId="0" fontId="19" fillId="9" borderId="101" xfId="0" applyFont="1" applyFill="1" applyBorder="1">
      <alignment vertical="center"/>
    </xf>
    <xf numFmtId="0" fontId="19" fillId="9" borderId="103" xfId="0" applyFont="1" applyFill="1" applyBorder="1">
      <alignment vertical="center"/>
    </xf>
    <xf numFmtId="0" fontId="7" fillId="0" borderId="0" xfId="0" applyFont="1">
      <alignment vertical="center"/>
    </xf>
    <xf numFmtId="176" fontId="29" fillId="0" borderId="0" xfId="0" applyNumberFormat="1" applyFont="1">
      <alignment vertical="center"/>
    </xf>
    <xf numFmtId="0" fontId="0" fillId="0" borderId="5" xfId="0" applyFill="1" applyBorder="1" applyAlignment="1">
      <alignment horizontal="center" vertical="center" wrapText="1"/>
    </xf>
    <xf numFmtId="176" fontId="0" fillId="0" borderId="39" xfId="0" applyNumberFormat="1" applyFill="1" applyBorder="1" applyAlignment="1">
      <alignment horizontal="center" vertical="center"/>
    </xf>
    <xf numFmtId="0" fontId="0" fillId="7" borderId="47" xfId="0" applyFill="1" applyBorder="1">
      <alignment vertical="center"/>
    </xf>
    <xf numFmtId="0" fontId="0" fillId="7" borderId="61" xfId="0" applyFill="1" applyBorder="1">
      <alignment vertical="center"/>
    </xf>
    <xf numFmtId="195" fontId="6" fillId="7" borderId="47" xfId="0" applyNumberFormat="1" applyFont="1" applyFill="1" applyBorder="1">
      <alignment vertical="center"/>
    </xf>
    <xf numFmtId="182" fontId="0" fillId="0" borderId="35" xfId="0" applyNumberFormat="1" applyFill="1" applyBorder="1">
      <alignment vertical="center"/>
    </xf>
    <xf numFmtId="176" fontId="0" fillId="0" borderId="7" xfId="0" applyNumberFormat="1" applyFill="1" applyBorder="1" applyAlignment="1">
      <alignment horizontal="center" vertical="center"/>
    </xf>
    <xf numFmtId="182" fontId="0" fillId="0" borderId="23" xfId="0" applyNumberFormat="1" applyFill="1" applyBorder="1">
      <alignment vertical="center"/>
    </xf>
    <xf numFmtId="0" fontId="0" fillId="0" borderId="46" xfId="0"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179" fontId="0" fillId="0" borderId="8" xfId="0" applyNumberFormat="1"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179" fontId="0" fillId="0" borderId="9" xfId="0" applyNumberFormat="1" applyBorder="1" applyAlignment="1" applyProtection="1">
      <alignment horizontal="center" vertical="center"/>
      <protection locked="0"/>
    </xf>
    <xf numFmtId="0" fontId="3" fillId="0" borderId="15" xfId="0" applyFont="1" applyBorder="1" applyAlignment="1">
      <alignment horizontal="center" vertical="center"/>
    </xf>
    <xf numFmtId="0" fontId="7" fillId="0" borderId="0" xfId="0" applyFont="1" applyAlignment="1">
      <alignment horizontal="center" vertical="center"/>
    </xf>
    <xf numFmtId="0" fontId="7" fillId="0" borderId="15" xfId="0" applyFont="1" applyBorder="1" applyAlignment="1">
      <alignment horizontal="center" vertical="center"/>
    </xf>
    <xf numFmtId="178" fontId="0" fillId="0" borderId="0" xfId="0" applyNumberFormat="1" applyAlignment="1">
      <alignment horizontal="left" vertical="top" wrapTex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4" borderId="27" xfId="0" applyFill="1" applyBorder="1" applyAlignment="1">
      <alignment horizontal="center" vertical="center"/>
    </xf>
    <xf numFmtId="0" fontId="0" fillId="0" borderId="8" xfId="0" applyBorder="1" applyAlignment="1">
      <alignment horizontal="center" vertical="center"/>
    </xf>
    <xf numFmtId="0" fontId="8" fillId="0" borderId="9" xfId="0" applyFont="1" applyBorder="1" applyAlignment="1">
      <alignment horizontal="center" vertical="center"/>
    </xf>
    <xf numFmtId="0" fontId="0" fillId="0" borderId="8" xfId="0" applyBorder="1" applyAlignment="1">
      <alignment horizontal="left" vertical="center"/>
    </xf>
    <xf numFmtId="0" fontId="0" fillId="0" borderId="43" xfId="0" applyBorder="1" applyAlignment="1">
      <alignment horizontal="left" vertical="center"/>
    </xf>
    <xf numFmtId="0" fontId="0" fillId="0" borderId="9" xfId="0" applyBorder="1" applyAlignment="1">
      <alignment horizontal="left" vertical="center"/>
    </xf>
    <xf numFmtId="0" fontId="6" fillId="4" borderId="8"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9" xfId="0" applyFont="1" applyFill="1" applyBorder="1" applyAlignment="1">
      <alignment horizontal="center" vertical="center"/>
    </xf>
    <xf numFmtId="0" fontId="11" fillId="0" borderId="0" xfId="0" applyFont="1" applyBorder="1" applyAlignment="1">
      <alignment horizontal="left"/>
    </xf>
    <xf numFmtId="0" fontId="11" fillId="0" borderId="47" xfId="0" applyFont="1" applyBorder="1" applyAlignment="1">
      <alignment horizontal="left"/>
    </xf>
    <xf numFmtId="0" fontId="0" fillId="0" borderId="11" xfId="1" applyNumberFormat="1" applyFont="1" applyBorder="1" applyAlignment="1">
      <alignment horizontal="left" vertical="center"/>
    </xf>
    <xf numFmtId="0" fontId="0" fillId="0" borderId="12" xfId="1" applyNumberFormat="1" applyFont="1" applyBorder="1" applyAlignment="1">
      <alignment horizontal="left" vertical="center"/>
    </xf>
    <xf numFmtId="0" fontId="0" fillId="4" borderId="8" xfId="0" applyFill="1" applyBorder="1" applyAlignment="1">
      <alignment horizontal="center"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177" fontId="0" fillId="4" borderId="75" xfId="0" applyNumberFormat="1" applyFill="1" applyBorder="1" applyAlignment="1">
      <alignment horizontal="center" vertical="center" wrapText="1"/>
    </xf>
    <xf numFmtId="177" fontId="0" fillId="4" borderId="69" xfId="0" applyNumberFormat="1" applyFill="1" applyBorder="1" applyAlignment="1">
      <alignment horizontal="center" vertical="center" wrapText="1"/>
    </xf>
    <xf numFmtId="177" fontId="0" fillId="4" borderId="1" xfId="0" applyNumberFormat="1" applyFill="1" applyBorder="1" applyAlignment="1">
      <alignment horizontal="center" vertical="center"/>
    </xf>
    <xf numFmtId="177" fontId="0" fillId="4" borderId="3" xfId="0" applyNumberFormat="1" applyFill="1" applyBorder="1" applyAlignment="1">
      <alignment horizontal="center" vertical="center"/>
    </xf>
    <xf numFmtId="183" fontId="0" fillId="4" borderId="70" xfId="0" applyNumberForma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4" borderId="53" xfId="0" applyFill="1" applyBorder="1" applyAlignment="1">
      <alignment horizontal="center" vertical="center" wrapText="1"/>
    </xf>
    <xf numFmtId="0" fontId="0" fillId="0" borderId="63" xfId="0" applyBorder="1" applyAlignment="1">
      <alignment horizontal="center" vertical="center" wrapText="1"/>
    </xf>
    <xf numFmtId="0" fontId="0" fillId="0" borderId="73" xfId="0" applyBorder="1" applyAlignment="1">
      <alignment horizontal="center" vertical="center" wrapText="1"/>
    </xf>
    <xf numFmtId="0" fontId="0" fillId="4" borderId="60" xfId="0" applyFill="1" applyBorder="1" applyAlignment="1">
      <alignment horizontal="center" vertical="center" wrapText="1"/>
    </xf>
    <xf numFmtId="0" fontId="0" fillId="0" borderId="47" xfId="0" applyBorder="1" applyAlignment="1">
      <alignment horizontal="center" vertical="center" wrapText="1"/>
    </xf>
    <xf numFmtId="0" fontId="0" fillId="0" borderId="61" xfId="0" applyBorder="1" applyAlignment="1">
      <alignment horizontal="center" vertical="center" wrapText="1"/>
    </xf>
    <xf numFmtId="177" fontId="0" fillId="4" borderId="48" xfId="0" applyNumberFormat="1" applyFill="1" applyBorder="1" applyAlignment="1">
      <alignment horizontal="center" vertical="center" wrapText="1"/>
    </xf>
    <xf numFmtId="177" fontId="0" fillId="4" borderId="50" xfId="0" applyNumberFormat="1" applyFill="1" applyBorder="1" applyAlignment="1">
      <alignment horizontal="center" vertical="center" wrapText="1"/>
    </xf>
    <xf numFmtId="0" fontId="11" fillId="0" borderId="63" xfId="0" applyFont="1" applyBorder="1" applyAlignment="1">
      <alignment horizontal="left"/>
    </xf>
    <xf numFmtId="0" fontId="0" fillId="0" borderId="8"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176" fontId="0" fillId="7" borderId="0" xfId="0" applyNumberFormat="1" applyFill="1" applyBorder="1" applyAlignment="1">
      <alignment horizontal="left" vertical="center"/>
    </xf>
    <xf numFmtId="176" fontId="0" fillId="7" borderId="58" xfId="0" applyNumberFormat="1" applyFill="1" applyBorder="1" applyAlignment="1">
      <alignment horizontal="left" vertical="center"/>
    </xf>
    <xf numFmtId="0" fontId="0" fillId="0" borderId="43"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Border="1" applyAlignment="1">
      <alignment horizontal="center" vertical="center" wrapText="1"/>
    </xf>
    <xf numFmtId="0" fontId="0" fillId="0" borderId="44" xfId="0" applyBorder="1" applyAlignment="1">
      <alignment horizontal="center" vertical="center" wrapText="1"/>
    </xf>
    <xf numFmtId="176" fontId="0" fillId="0" borderId="46" xfId="0" applyNumberFormat="1" applyBorder="1" applyAlignment="1">
      <alignment horizontal="center" vertical="center" wrapText="1"/>
    </xf>
    <xf numFmtId="176" fontId="0" fillId="0" borderId="9" xfId="0" applyNumberFormat="1" applyBorder="1" applyAlignment="1">
      <alignment horizontal="center" vertical="center" wrapText="1"/>
    </xf>
    <xf numFmtId="0" fontId="8" fillId="0" borderId="48" xfId="0" applyFont="1" applyBorder="1" applyAlignment="1">
      <alignment horizontal="center" vertical="center" wrapText="1"/>
    </xf>
    <xf numFmtId="0" fontId="8" fillId="0" borderId="50" xfId="0" applyFont="1" applyBorder="1" applyAlignment="1">
      <alignment horizontal="center" vertical="center" wrapText="1"/>
    </xf>
    <xf numFmtId="38" fontId="0" fillId="0" borderId="49" xfId="1" applyFont="1" applyBorder="1" applyAlignment="1">
      <alignment horizontal="center" vertical="center"/>
    </xf>
    <xf numFmtId="38" fontId="0" fillId="0" borderId="51" xfId="1" applyFont="1" applyBorder="1" applyAlignment="1">
      <alignment horizontal="center" vertical="center"/>
    </xf>
    <xf numFmtId="0" fontId="8" fillId="6" borderId="1" xfId="0" applyFont="1" applyFill="1" applyBorder="1" applyAlignment="1">
      <alignment horizontal="left" vertical="center"/>
    </xf>
    <xf numFmtId="0" fontId="8" fillId="6" borderId="3" xfId="0" applyFont="1" applyFill="1" applyBorder="1" applyAlignment="1">
      <alignment horizontal="left" vertical="center"/>
    </xf>
    <xf numFmtId="0" fontId="0" fillId="6" borderId="8" xfId="0" applyFill="1" applyBorder="1" applyAlignment="1">
      <alignment horizontal="center" vertical="center" wrapText="1"/>
    </xf>
    <xf numFmtId="0" fontId="0" fillId="6" borderId="43" xfId="0" applyFill="1" applyBorder="1" applyAlignment="1">
      <alignment horizontal="center" vertical="center" wrapText="1"/>
    </xf>
    <xf numFmtId="0" fontId="6" fillId="6" borderId="30" xfId="0" applyFont="1" applyFill="1" applyBorder="1" applyAlignment="1">
      <alignment horizontal="left" vertical="center"/>
    </xf>
    <xf numFmtId="0" fontId="6" fillId="6" borderId="32" xfId="0" applyFont="1" applyFill="1" applyBorder="1" applyAlignment="1">
      <alignment horizontal="left" vertical="center"/>
    </xf>
    <xf numFmtId="0" fontId="6" fillId="6" borderId="1" xfId="0" applyFont="1" applyFill="1" applyBorder="1" applyAlignment="1">
      <alignment horizontal="left" vertical="center"/>
    </xf>
    <xf numFmtId="0" fontId="6" fillId="6" borderId="3" xfId="0" applyFont="1" applyFill="1" applyBorder="1" applyAlignment="1">
      <alignment horizontal="left"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8" fillId="8" borderId="28" xfId="0" applyFont="1" applyFill="1" applyBorder="1" applyAlignment="1">
      <alignment horizontal="center" vertical="center" wrapText="1"/>
    </xf>
    <xf numFmtId="0" fontId="8" fillId="8" borderId="33" xfId="0" applyFont="1" applyFill="1" applyBorder="1" applyAlignment="1">
      <alignment horizontal="center" vertical="center" wrapText="1"/>
    </xf>
    <xf numFmtId="38" fontId="0" fillId="3" borderId="73" xfId="1" applyFont="1" applyFill="1" applyBorder="1" applyAlignment="1">
      <alignment horizontal="center" vertical="center"/>
    </xf>
    <xf numFmtId="38" fontId="0" fillId="3" borderId="61" xfId="1" applyFont="1" applyFill="1" applyBorder="1" applyAlignment="1">
      <alignment horizontal="center" vertical="center"/>
    </xf>
    <xf numFmtId="0" fontId="0" fillId="4" borderId="41" xfId="0" applyFill="1" applyBorder="1" applyAlignment="1">
      <alignment horizontal="center" vertical="center" wrapText="1"/>
    </xf>
    <xf numFmtId="0" fontId="0" fillId="4" borderId="76" xfId="0" applyFill="1" applyBorder="1" applyAlignment="1">
      <alignment horizontal="center" vertical="center" wrapText="1"/>
    </xf>
    <xf numFmtId="0" fontId="0" fillId="4" borderId="56" xfId="0" applyFill="1" applyBorder="1" applyAlignment="1">
      <alignment horizontal="center" vertical="center" wrapText="1"/>
    </xf>
    <xf numFmtId="177" fontId="0" fillId="0" borderId="33" xfId="0" applyNumberFormat="1" applyFill="1" applyBorder="1" applyAlignment="1">
      <alignment horizontal="center" vertical="center" wrapText="1"/>
    </xf>
    <xf numFmtId="177" fontId="0" fillId="0" borderId="34" xfId="0" applyNumberFormat="1" applyFill="1" applyBorder="1" applyAlignment="1">
      <alignment horizontal="center" vertical="center" wrapText="1"/>
    </xf>
    <xf numFmtId="177" fontId="0" fillId="0" borderId="72"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8" fontId="6" fillId="6" borderId="11" xfId="0" applyNumberFormat="1" applyFont="1" applyFill="1" applyBorder="1" applyAlignment="1">
      <alignment horizontal="center" vertical="center"/>
    </xf>
    <xf numFmtId="178" fontId="6" fillId="6" borderId="12" xfId="0" applyNumberFormat="1" applyFont="1" applyFill="1" applyBorder="1" applyAlignment="1">
      <alignment horizontal="center" vertical="center"/>
    </xf>
    <xf numFmtId="0" fontId="0" fillId="6" borderId="48" xfId="0" applyFill="1" applyBorder="1" applyAlignment="1">
      <alignment horizontal="center" vertical="center" wrapText="1"/>
    </xf>
    <xf numFmtId="0" fontId="8" fillId="6" borderId="50" xfId="0" applyFont="1" applyFill="1" applyBorder="1" applyAlignment="1">
      <alignment horizontal="center" vertical="center" wrapText="1"/>
    </xf>
    <xf numFmtId="179" fontId="8" fillId="6" borderId="64" xfId="0" applyNumberFormat="1" applyFont="1" applyFill="1" applyBorder="1" applyAlignment="1">
      <alignment horizontal="right" vertical="center"/>
    </xf>
    <xf numFmtId="179" fontId="8" fillId="6" borderId="65" xfId="0" applyNumberFormat="1" applyFont="1" applyFill="1" applyBorder="1" applyAlignment="1">
      <alignment horizontal="right" vertical="center"/>
    </xf>
    <xf numFmtId="179" fontId="8" fillId="6" borderId="52" xfId="0" applyNumberFormat="1" applyFont="1" applyFill="1" applyBorder="1" applyAlignment="1">
      <alignment horizontal="right" vertical="center"/>
    </xf>
    <xf numFmtId="179" fontId="8" fillId="6" borderId="66" xfId="0" applyNumberFormat="1" applyFont="1" applyFill="1" applyBorder="1" applyAlignment="1">
      <alignment horizontal="right" vertical="center"/>
    </xf>
    <xf numFmtId="179" fontId="6" fillId="6" borderId="46" xfId="0" applyNumberFormat="1" applyFont="1" applyFill="1" applyBorder="1" applyAlignment="1">
      <alignment horizontal="center" vertical="center" wrapText="1"/>
    </xf>
    <xf numFmtId="179" fontId="6" fillId="6" borderId="44" xfId="0" applyNumberFormat="1" applyFont="1" applyFill="1" applyBorder="1" applyAlignment="1">
      <alignment horizontal="center" vertical="center" wrapText="1"/>
    </xf>
    <xf numFmtId="179" fontId="0" fillId="6" borderId="46" xfId="0" applyNumberFormat="1" applyFill="1" applyBorder="1" applyAlignment="1">
      <alignment horizontal="center" vertical="center" wrapText="1"/>
    </xf>
    <xf numFmtId="179" fontId="0" fillId="6" borderId="9" xfId="0" applyNumberFormat="1" applyFill="1" applyBorder="1" applyAlignment="1">
      <alignment horizontal="center" vertical="center" wrapText="1"/>
    </xf>
    <xf numFmtId="0" fontId="4" fillId="0" borderId="0" xfId="0" applyFont="1" applyAlignment="1">
      <alignment horizontal="left"/>
    </xf>
    <xf numFmtId="0" fontId="11" fillId="0" borderId="0" xfId="0" applyFont="1" applyAlignment="1">
      <alignment horizontal="left"/>
    </xf>
    <xf numFmtId="0" fontId="8" fillId="3" borderId="53"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69"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0" fillId="5" borderId="28"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34" xfId="0" applyFill="1" applyBorder="1" applyAlignment="1">
      <alignment horizontal="center" vertical="center" wrapText="1"/>
    </xf>
    <xf numFmtId="179" fontId="6" fillId="5" borderId="29" xfId="0" applyNumberFormat="1" applyFont="1" applyFill="1" applyBorder="1" applyAlignment="1">
      <alignment horizontal="center" vertical="center" wrapText="1"/>
    </xf>
    <xf numFmtId="179" fontId="6" fillId="5" borderId="31" xfId="0" applyNumberFormat="1" applyFont="1" applyFill="1" applyBorder="1" applyAlignment="1">
      <alignment horizontal="center" vertical="center" wrapText="1"/>
    </xf>
    <xf numFmtId="0" fontId="0" fillId="5" borderId="22" xfId="0" applyFill="1" applyBorder="1" applyAlignment="1">
      <alignment horizontal="left" vertical="center"/>
    </xf>
    <xf numFmtId="0" fontId="8" fillId="5" borderId="4" xfId="0" applyFont="1" applyFill="1" applyBorder="1" applyAlignment="1">
      <alignment horizontal="left" vertical="center"/>
    </xf>
    <xf numFmtId="0" fontId="0" fillId="5" borderId="4" xfId="0" applyFill="1" applyBorder="1" applyAlignment="1">
      <alignment horizontal="left" vertical="center"/>
    </xf>
    <xf numFmtId="38" fontId="8" fillId="0" borderId="49" xfId="1" applyFont="1" applyBorder="1" applyAlignment="1">
      <alignment horizontal="center" vertical="center"/>
    </xf>
    <xf numFmtId="38" fontId="8" fillId="0" borderId="51" xfId="1" applyFont="1" applyBorder="1" applyAlignment="1">
      <alignment horizontal="center" vertical="center"/>
    </xf>
    <xf numFmtId="0" fontId="6" fillId="5" borderId="4" xfId="0" applyFont="1" applyFill="1" applyBorder="1" applyAlignment="1">
      <alignment horizontal="left" vertical="center"/>
    </xf>
    <xf numFmtId="0" fontId="6" fillId="5" borderId="14" xfId="0" applyFont="1" applyFill="1" applyBorder="1" applyAlignment="1">
      <alignment horizontal="left" vertical="center"/>
    </xf>
    <xf numFmtId="0" fontId="6" fillId="5" borderId="16" xfId="0" applyFont="1" applyFill="1" applyBorder="1" applyAlignment="1">
      <alignment horizontal="left" vertical="center"/>
    </xf>
    <xf numFmtId="0" fontId="0" fillId="7" borderId="60" xfId="0" applyFill="1" applyBorder="1" applyAlignment="1">
      <alignment horizontal="center" vertical="center"/>
    </xf>
    <xf numFmtId="0" fontId="0" fillId="7" borderId="62" xfId="0" applyFill="1" applyBorder="1" applyAlignment="1">
      <alignment horizontal="center" vertical="center"/>
    </xf>
    <xf numFmtId="0" fontId="0" fillId="5" borderId="8"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44" xfId="0" applyFill="1" applyBorder="1" applyAlignment="1">
      <alignment horizontal="center" vertical="center" wrapText="1"/>
    </xf>
    <xf numFmtId="0" fontId="0" fillId="5" borderId="48" xfId="0" applyFill="1" applyBorder="1" applyAlignment="1">
      <alignment horizontal="center" vertical="center" wrapText="1"/>
    </xf>
    <xf numFmtId="0" fontId="8" fillId="5" borderId="50" xfId="0" applyFont="1" applyFill="1" applyBorder="1" applyAlignment="1">
      <alignment horizontal="center" vertical="center" wrapText="1"/>
    </xf>
    <xf numFmtId="38" fontId="8" fillId="8" borderId="6" xfId="1" applyFont="1" applyFill="1" applyBorder="1" applyAlignment="1">
      <alignment horizontal="center" vertical="center"/>
    </xf>
    <xf numFmtId="38" fontId="8" fillId="8" borderId="7" xfId="1" applyFont="1" applyFill="1" applyBorder="1" applyAlignment="1">
      <alignment horizontal="center" vertical="center"/>
    </xf>
    <xf numFmtId="176" fontId="8" fillId="0" borderId="46" xfId="0" applyNumberFormat="1" applyFont="1" applyBorder="1" applyAlignment="1">
      <alignment horizontal="center" vertical="center" wrapText="1"/>
    </xf>
    <xf numFmtId="176" fontId="8" fillId="0" borderId="9" xfId="0" applyNumberFormat="1" applyFont="1" applyBorder="1" applyAlignment="1">
      <alignment horizontal="center" vertical="center" wrapText="1"/>
    </xf>
    <xf numFmtId="38" fontId="0" fillId="8" borderId="6" xfId="1" applyFont="1" applyFill="1" applyBorder="1" applyAlignment="1">
      <alignment horizontal="center" vertical="center"/>
    </xf>
    <xf numFmtId="38" fontId="0" fillId="8" borderId="7" xfId="1" applyFont="1" applyFill="1" applyBorder="1" applyAlignment="1">
      <alignment horizontal="center" vertical="center"/>
    </xf>
    <xf numFmtId="38" fontId="0" fillId="8" borderId="49" xfId="1" applyFont="1" applyFill="1" applyBorder="1" applyAlignment="1">
      <alignment horizontal="center" vertical="center"/>
    </xf>
    <xf numFmtId="38" fontId="0" fillId="8" borderId="59" xfId="1" applyFont="1" applyFill="1" applyBorder="1" applyAlignment="1">
      <alignment horizontal="center" vertical="center"/>
    </xf>
    <xf numFmtId="0" fontId="0" fillId="7" borderId="8" xfId="0" applyFill="1" applyBorder="1" applyAlignment="1">
      <alignment horizontal="center" vertical="center"/>
    </xf>
    <xf numFmtId="0" fontId="0" fillId="7" borderId="44" xfId="0" applyFill="1" applyBorder="1" applyAlignment="1">
      <alignment horizontal="center" vertical="center"/>
    </xf>
    <xf numFmtId="0" fontId="20" fillId="0" borderId="0" xfId="0" applyFont="1" applyAlignment="1">
      <alignment horizontal="center" vertical="center"/>
    </xf>
    <xf numFmtId="0" fontId="22" fillId="10" borderId="1" xfId="0" applyFont="1" applyFill="1" applyBorder="1" applyAlignment="1">
      <alignment horizontal="center" vertical="center"/>
    </xf>
    <xf numFmtId="0" fontId="22" fillId="10" borderId="3"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3"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22" fillId="0" borderId="70"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192" fontId="0" fillId="8" borderId="1" xfId="0" applyNumberFormat="1" applyFill="1" applyBorder="1">
      <alignment vertical="center"/>
    </xf>
    <xf numFmtId="192" fontId="0" fillId="8" borderId="2" xfId="0" applyNumberFormat="1" applyFill="1" applyBorder="1">
      <alignment vertical="center"/>
    </xf>
    <xf numFmtId="0" fontId="8" fillId="0" borderId="54"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24" xfId="0" applyFont="1" applyBorder="1" applyAlignment="1">
      <alignment horizontal="left" vertical="center" shrinkToFit="1"/>
    </xf>
    <xf numFmtId="192" fontId="0" fillId="12" borderId="23" xfId="0" applyNumberFormat="1" applyFill="1" applyBorder="1">
      <alignment vertical="center"/>
    </xf>
    <xf numFmtId="192" fontId="0" fillId="12" borderId="13" xfId="0" applyNumberFormat="1" applyFill="1" applyBorder="1">
      <alignment vertical="center"/>
    </xf>
    <xf numFmtId="0" fontId="0" fillId="0" borderId="41" xfId="0" applyBorder="1" applyAlignment="1">
      <alignment horizontal="center" vertical="center"/>
    </xf>
    <xf numFmtId="0" fontId="8" fillId="0" borderId="76" xfId="0" applyFont="1" applyBorder="1" applyAlignment="1">
      <alignment horizontal="center" vertical="center"/>
    </xf>
    <xf numFmtId="0" fontId="8" fillId="0" borderId="42" xfId="0" applyFont="1" applyBorder="1" applyAlignment="1">
      <alignment horizontal="center" vertical="center"/>
    </xf>
    <xf numFmtId="191" fontId="0" fillId="8" borderId="35" xfId="0" applyNumberFormat="1" applyFill="1" applyBorder="1">
      <alignment vertical="center"/>
    </xf>
    <xf numFmtId="191" fontId="0" fillId="8" borderId="76" xfId="0" applyNumberFormat="1" applyFill="1" applyBorder="1">
      <alignment vertical="center"/>
    </xf>
    <xf numFmtId="178" fontId="0" fillId="8" borderId="35" xfId="0" applyNumberFormat="1" applyFill="1" applyBorder="1">
      <alignment vertical="center"/>
    </xf>
    <xf numFmtId="178" fontId="0" fillId="8" borderId="76" xfId="0" applyNumberFormat="1" applyFill="1" applyBorder="1">
      <alignment vertical="center"/>
    </xf>
    <xf numFmtId="0" fontId="22" fillId="0" borderId="0" xfId="0" applyFont="1" applyAlignment="1">
      <alignment horizontal="left" vertical="center"/>
    </xf>
    <xf numFmtId="0" fontId="0" fillId="0" borderId="27" xfId="0" applyBorder="1" applyAlignment="1">
      <alignment horizontal="center" vertical="center"/>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193" fontId="0" fillId="10" borderId="1" xfId="0" applyNumberFormat="1" applyFill="1" applyBorder="1" applyProtection="1">
      <alignment vertical="center"/>
      <protection locked="0"/>
    </xf>
    <xf numFmtId="193" fontId="0" fillId="10" borderId="2" xfId="0" applyNumberFormat="1" applyFill="1" applyBorder="1" applyProtection="1">
      <alignment vertical="center"/>
      <protection locked="0"/>
    </xf>
    <xf numFmtId="187" fontId="0" fillId="0" borderId="80" xfId="0" applyNumberFormat="1" applyBorder="1" applyAlignment="1">
      <alignment horizontal="center" vertical="center"/>
    </xf>
    <xf numFmtId="187" fontId="0" fillId="0" borderId="81" xfId="0" applyNumberFormat="1" applyBorder="1" applyAlignment="1">
      <alignment horizontal="center" vertical="center"/>
    </xf>
    <xf numFmtId="187" fontId="0" fillId="0" borderId="82" xfId="0" applyNumberFormat="1" applyBorder="1" applyAlignment="1">
      <alignment horizontal="center" vertical="center"/>
    </xf>
    <xf numFmtId="0" fontId="45" fillId="0" borderId="70" xfId="0" applyFont="1" applyBorder="1" applyAlignment="1">
      <alignment horizontal="left" vertical="center" wrapText="1"/>
    </xf>
    <xf numFmtId="0" fontId="45" fillId="0" borderId="2" xfId="0" applyFont="1" applyBorder="1" applyAlignment="1">
      <alignment horizontal="left" vertical="center" wrapText="1"/>
    </xf>
    <xf numFmtId="0" fontId="45" fillId="0" borderId="3" xfId="0" applyFont="1" applyBorder="1" applyAlignment="1">
      <alignment horizontal="left" vertical="center" wrapText="1"/>
    </xf>
    <xf numFmtId="192" fontId="0" fillId="8" borderId="23" xfId="0" applyNumberFormat="1" applyFill="1" applyBorder="1">
      <alignment vertical="center"/>
    </xf>
    <xf numFmtId="192" fontId="0" fillId="8" borderId="13" xfId="0" applyNumberFormat="1" applyFill="1" applyBorder="1">
      <alignment vertical="center"/>
    </xf>
    <xf numFmtId="0" fontId="8" fillId="0" borderId="41" xfId="0" applyFont="1" applyBorder="1" applyAlignment="1">
      <alignment horizontal="left" vertical="center" wrapText="1"/>
    </xf>
    <xf numFmtId="0" fontId="8" fillId="0" borderId="76" xfId="0" applyFont="1" applyBorder="1" applyAlignment="1">
      <alignment horizontal="left" vertical="center" wrapText="1"/>
    </xf>
    <xf numFmtId="0" fontId="8" fillId="0" borderId="42" xfId="0" applyFont="1" applyBorder="1" applyAlignment="1">
      <alignment horizontal="left" vertical="center" wrapText="1"/>
    </xf>
    <xf numFmtId="187" fontId="30" fillId="11" borderId="35" xfId="0" applyNumberFormat="1" applyFont="1" applyFill="1" applyBorder="1" applyAlignment="1">
      <alignment horizontal="center" vertical="center" wrapText="1"/>
    </xf>
    <xf numFmtId="187" fontId="30" fillId="11" borderId="76" xfId="0" applyNumberFormat="1" applyFont="1" applyFill="1" applyBorder="1" applyAlignment="1">
      <alignment horizontal="center" vertical="center" wrapText="1"/>
    </xf>
    <xf numFmtId="187" fontId="30" fillId="11" borderId="42" xfId="0" applyNumberFormat="1" applyFont="1" applyFill="1" applyBorder="1" applyAlignment="1">
      <alignment horizontal="center" vertical="center" wrapText="1"/>
    </xf>
    <xf numFmtId="187" fontId="25" fillId="0" borderId="77" xfId="0" applyNumberFormat="1" applyFont="1" applyBorder="1" applyAlignment="1">
      <alignment horizontal="center" vertical="center"/>
    </xf>
    <xf numFmtId="187" fontId="25" fillId="0" borderId="78" xfId="0" applyNumberFormat="1" applyFont="1" applyBorder="1" applyAlignment="1">
      <alignment horizontal="center" vertical="center"/>
    </xf>
    <xf numFmtId="187" fontId="25" fillId="0" borderId="79" xfId="0" applyNumberFormat="1" applyFont="1" applyBorder="1" applyAlignment="1">
      <alignment horizontal="center" vertical="center"/>
    </xf>
    <xf numFmtId="0" fontId="22" fillId="0" borderId="41" xfId="0" applyFont="1" applyBorder="1" applyAlignment="1">
      <alignment horizontal="left" vertical="center" wrapText="1"/>
    </xf>
    <xf numFmtId="0" fontId="22" fillId="0" borderId="76" xfId="0" applyFont="1" applyBorder="1" applyAlignment="1">
      <alignment horizontal="left" vertical="center" wrapText="1"/>
    </xf>
    <xf numFmtId="0" fontId="22" fillId="0" borderId="42" xfId="0" applyFont="1" applyBorder="1" applyAlignment="1">
      <alignment horizontal="left" vertical="center" wrapText="1"/>
    </xf>
    <xf numFmtId="187" fontId="21" fillId="11" borderId="35" xfId="0" applyNumberFormat="1" applyFont="1" applyFill="1" applyBorder="1" applyAlignment="1">
      <alignment horizontal="center" vertical="center" wrapText="1"/>
    </xf>
    <xf numFmtId="187" fontId="21" fillId="11" borderId="76" xfId="0" applyNumberFormat="1" applyFont="1" applyFill="1" applyBorder="1" applyAlignment="1">
      <alignment horizontal="center" vertical="center" wrapText="1"/>
    </xf>
    <xf numFmtId="187" fontId="21" fillId="11" borderId="42" xfId="0" applyNumberFormat="1" applyFont="1" applyFill="1" applyBorder="1" applyAlignment="1">
      <alignment horizontal="center" vertical="center" wrapText="1"/>
    </xf>
    <xf numFmtId="187" fontId="22" fillId="0" borderId="77" xfId="0" applyNumberFormat="1" applyFont="1" applyBorder="1" applyAlignment="1">
      <alignment horizontal="center" vertical="center"/>
    </xf>
    <xf numFmtId="187" fontId="22" fillId="0" borderId="78" xfId="0" applyNumberFormat="1" applyFont="1" applyBorder="1" applyAlignment="1">
      <alignment horizontal="center" vertical="center"/>
    </xf>
    <xf numFmtId="187" fontId="22" fillId="0" borderId="79" xfId="0" applyNumberFormat="1" applyFont="1" applyBorder="1" applyAlignment="1">
      <alignment horizontal="center" vertical="center"/>
    </xf>
    <xf numFmtId="0" fontId="8" fillId="0" borderId="53" xfId="0" applyFont="1" applyBorder="1" applyAlignment="1">
      <alignment horizontal="center" vertical="center"/>
    </xf>
    <xf numFmtId="0" fontId="8" fillId="0" borderId="63" xfId="0" applyFont="1" applyBorder="1" applyAlignment="1">
      <alignment horizontal="center" vertical="center"/>
    </xf>
    <xf numFmtId="0" fontId="8" fillId="0" borderId="69" xfId="0" applyFont="1" applyBorder="1" applyAlignment="1">
      <alignment horizontal="center" vertical="center"/>
    </xf>
    <xf numFmtId="0" fontId="8" fillId="0" borderId="57" xfId="0" applyFont="1" applyBorder="1" applyAlignment="1">
      <alignment horizontal="center" vertical="center"/>
    </xf>
    <xf numFmtId="0" fontId="8" fillId="0" borderId="13" xfId="0" applyFont="1" applyBorder="1" applyAlignment="1">
      <alignment horizontal="center" vertical="center"/>
    </xf>
    <xf numFmtId="0" fontId="8" fillId="0" borderId="24" xfId="0" applyFont="1" applyBorder="1" applyAlignment="1">
      <alignment horizontal="center" vertical="center"/>
    </xf>
    <xf numFmtId="0" fontId="31" fillId="0" borderId="75"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4"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63" xfId="0" applyFont="1" applyBorder="1" applyAlignment="1">
      <alignment horizontal="center" vertical="center"/>
    </xf>
    <xf numFmtId="0" fontId="19" fillId="0" borderId="69" xfId="0" applyFont="1" applyBorder="1" applyAlignment="1">
      <alignment horizontal="center" vertical="center"/>
    </xf>
    <xf numFmtId="0" fontId="19" fillId="0" borderId="23" xfId="0" applyFont="1" applyBorder="1" applyAlignment="1">
      <alignment horizontal="center" vertical="center"/>
    </xf>
    <xf numFmtId="0" fontId="19" fillId="0" borderId="13" xfId="0" applyFont="1" applyBorder="1" applyAlignment="1">
      <alignment horizontal="center" vertical="center"/>
    </xf>
    <xf numFmtId="0" fontId="19" fillId="0" borderId="24" xfId="0" applyFont="1" applyBorder="1" applyAlignment="1">
      <alignment horizontal="center" vertical="center"/>
    </xf>
    <xf numFmtId="0" fontId="19" fillId="0" borderId="63"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4" xfId="0" applyFont="1" applyBorder="1" applyAlignment="1">
      <alignment horizontal="center" vertical="center" wrapText="1"/>
    </xf>
    <xf numFmtId="177" fontId="0" fillId="12" borderId="83" xfId="0" applyNumberFormat="1" applyFill="1" applyBorder="1">
      <alignment vertical="center"/>
    </xf>
    <xf numFmtId="177" fontId="0" fillId="12" borderId="84" xfId="0" applyNumberFormat="1" applyFill="1" applyBorder="1">
      <alignment vertical="center"/>
    </xf>
    <xf numFmtId="177" fontId="0" fillId="10" borderId="23" xfId="0" applyNumberFormat="1" applyFill="1" applyBorder="1" applyProtection="1">
      <alignment vertical="center"/>
      <protection locked="0"/>
    </xf>
    <xf numFmtId="177" fontId="0" fillId="10" borderId="13" xfId="0" applyNumberFormat="1" applyFill="1" applyBorder="1" applyProtection="1">
      <alignment vertical="center"/>
      <protection locked="0"/>
    </xf>
    <xf numFmtId="192" fontId="0" fillId="10" borderId="1" xfId="0" applyNumberFormat="1" applyFill="1" applyBorder="1" applyProtection="1">
      <alignment vertical="center"/>
      <protection locked="0"/>
    </xf>
    <xf numFmtId="192" fontId="0" fillId="10" borderId="2" xfId="0" applyNumberFormat="1" applyFill="1" applyBorder="1" applyProtection="1">
      <alignment vertical="center"/>
      <protection locked="0"/>
    </xf>
    <xf numFmtId="0" fontId="19" fillId="0" borderId="53" xfId="0" applyFont="1" applyBorder="1" applyAlignment="1">
      <alignment horizontal="center" vertical="center" wrapText="1"/>
    </xf>
    <xf numFmtId="0" fontId="19" fillId="0" borderId="7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85" xfId="0" applyFont="1" applyBorder="1" applyAlignment="1">
      <alignment horizontal="center" vertical="center" textRotation="255" shrinkToFit="1"/>
    </xf>
    <xf numFmtId="0" fontId="19" fillId="0" borderId="50" xfId="0" applyFont="1" applyBorder="1" applyAlignment="1">
      <alignment horizontal="center" vertical="center" textRotation="255" shrinkToFit="1"/>
    </xf>
    <xf numFmtId="0" fontId="19" fillId="0" borderId="96" xfId="0" applyFont="1" applyBorder="1" applyAlignment="1">
      <alignment horizontal="center" vertical="center" textRotation="255" shrinkToFit="1"/>
    </xf>
    <xf numFmtId="0" fontId="34" fillId="0" borderId="86" xfId="0" applyFont="1" applyBorder="1" applyAlignment="1">
      <alignment horizontal="left" vertical="center"/>
    </xf>
    <xf numFmtId="0" fontId="34" fillId="0" borderId="87" xfId="0" applyFont="1" applyBorder="1" applyAlignment="1">
      <alignment horizontal="left" vertical="center"/>
    </xf>
    <xf numFmtId="188" fontId="19" fillId="8" borderId="104" xfId="0" applyNumberFormat="1" applyFont="1" applyFill="1" applyBorder="1">
      <alignment vertical="center"/>
    </xf>
    <xf numFmtId="188" fontId="19" fillId="8" borderId="86" xfId="0" applyNumberFormat="1" applyFont="1" applyFill="1" applyBorder="1">
      <alignment vertical="center"/>
    </xf>
    <xf numFmtId="188" fontId="19" fillId="8" borderId="87" xfId="0" applyNumberFormat="1" applyFont="1" applyFill="1" applyBorder="1">
      <alignment vertical="center"/>
    </xf>
    <xf numFmtId="38" fontId="19" fillId="0" borderId="4" xfId="1" applyFont="1" applyBorder="1" applyAlignment="1" applyProtection="1">
      <alignment horizontal="right" vertical="center"/>
    </xf>
    <xf numFmtId="178" fontId="19" fillId="8" borderId="88" xfId="0" applyNumberFormat="1" applyFont="1" applyFill="1" applyBorder="1">
      <alignment vertical="center"/>
    </xf>
    <xf numFmtId="178" fontId="19" fillId="8" borderId="89" xfId="0" applyNumberFormat="1" applyFont="1" applyFill="1" applyBorder="1">
      <alignment vertical="center"/>
    </xf>
    <xf numFmtId="178" fontId="19" fillId="8" borderId="90" xfId="0" applyNumberFormat="1" applyFont="1" applyFill="1" applyBorder="1">
      <alignment vertical="center"/>
    </xf>
    <xf numFmtId="186" fontId="19" fillId="8" borderId="14" xfId="1" applyNumberFormat="1" applyFont="1" applyFill="1" applyBorder="1" applyAlignment="1" applyProtection="1">
      <alignment horizontal="right" vertical="center" shrinkToFit="1"/>
    </xf>
    <xf numFmtId="186" fontId="19" fillId="8" borderId="15" xfId="1" applyNumberFormat="1" applyFont="1" applyFill="1" applyBorder="1" applyAlignment="1" applyProtection="1">
      <alignment horizontal="right" vertical="center" shrinkToFit="1"/>
    </xf>
    <xf numFmtId="186" fontId="19" fillId="8" borderId="16" xfId="1" applyNumberFormat="1" applyFont="1" applyFill="1" applyBorder="1" applyAlignment="1" applyProtection="1">
      <alignment horizontal="right" vertical="center" shrinkToFit="1"/>
    </xf>
    <xf numFmtId="186" fontId="19" fillId="8" borderId="20" xfId="1" applyNumberFormat="1" applyFont="1" applyFill="1" applyBorder="1" applyAlignment="1" applyProtection="1">
      <alignment horizontal="right" vertical="center" shrinkToFit="1"/>
    </xf>
    <xf numFmtId="186" fontId="19" fillId="8" borderId="0" xfId="1" applyNumberFormat="1" applyFont="1" applyFill="1" applyBorder="1" applyAlignment="1" applyProtection="1">
      <alignment horizontal="right" vertical="center" shrinkToFit="1"/>
    </xf>
    <xf numFmtId="186" fontId="19" fillId="8" borderId="21" xfId="1" applyNumberFormat="1" applyFont="1" applyFill="1" applyBorder="1" applyAlignment="1" applyProtection="1">
      <alignment horizontal="right" vertical="center" shrinkToFit="1"/>
    </xf>
    <xf numFmtId="186" fontId="19" fillId="8" borderId="100" xfId="1" applyNumberFormat="1" applyFont="1" applyFill="1" applyBorder="1" applyAlignment="1" applyProtection="1">
      <alignment horizontal="right" vertical="center" shrinkToFit="1"/>
    </xf>
    <xf numFmtId="186" fontId="19" fillId="8" borderId="101" xfId="1" applyNumberFormat="1" applyFont="1" applyFill="1" applyBorder="1" applyAlignment="1" applyProtection="1">
      <alignment horizontal="right" vertical="center" shrinkToFit="1"/>
    </xf>
    <xf numFmtId="186" fontId="19" fillId="8" borderId="102" xfId="1" applyNumberFormat="1" applyFont="1" applyFill="1" applyBorder="1" applyAlignment="1" applyProtection="1">
      <alignment horizontal="right" vertical="center" shrinkToFit="1"/>
    </xf>
    <xf numFmtId="178" fontId="19" fillId="8" borderId="57" xfId="1" applyNumberFormat="1" applyFont="1" applyFill="1" applyBorder="1" applyAlignment="1" applyProtection="1">
      <alignment vertical="center" shrinkToFit="1"/>
    </xf>
    <xf numFmtId="178" fontId="19" fillId="8" borderId="0" xfId="1" applyNumberFormat="1" applyFont="1" applyFill="1" applyBorder="1" applyAlignment="1" applyProtection="1">
      <alignment vertical="center" shrinkToFit="1"/>
    </xf>
    <xf numFmtId="178" fontId="19" fillId="8" borderId="58" xfId="1" applyNumberFormat="1" applyFont="1" applyFill="1" applyBorder="1" applyAlignment="1" applyProtection="1">
      <alignment vertical="center" shrinkToFit="1"/>
    </xf>
    <xf numFmtId="178" fontId="19" fillId="8" borderId="60" xfId="1" applyNumberFormat="1" applyFont="1" applyFill="1" applyBorder="1" applyAlignment="1" applyProtection="1">
      <alignment vertical="center" shrinkToFit="1"/>
    </xf>
    <xf numFmtId="178" fontId="19" fillId="8" borderId="47" xfId="1" applyNumberFormat="1" applyFont="1" applyFill="1" applyBorder="1" applyAlignment="1" applyProtection="1">
      <alignment vertical="center" shrinkToFit="1"/>
    </xf>
    <xf numFmtId="178" fontId="19" fillId="8" borderId="61" xfId="1" applyNumberFormat="1" applyFont="1" applyFill="1" applyBorder="1" applyAlignment="1" applyProtection="1">
      <alignment vertical="center" shrinkToFit="1"/>
    </xf>
    <xf numFmtId="0" fontId="34" fillId="0" borderId="91" xfId="0" applyFont="1" applyBorder="1" applyAlignment="1">
      <alignment horizontal="left" vertical="center" wrapText="1"/>
    </xf>
    <xf numFmtId="0" fontId="34" fillId="0" borderId="92" xfId="0" applyFont="1" applyBorder="1" applyAlignment="1">
      <alignment horizontal="left" vertical="center" wrapText="1"/>
    </xf>
    <xf numFmtId="188" fontId="19" fillId="8" borderId="105" xfId="0" applyNumberFormat="1" applyFont="1" applyFill="1" applyBorder="1">
      <alignment vertical="center"/>
    </xf>
    <xf numFmtId="188" fontId="19" fillId="8" borderId="91" xfId="0" applyNumberFormat="1" applyFont="1" applyFill="1" applyBorder="1">
      <alignment vertical="center"/>
    </xf>
    <xf numFmtId="188" fontId="19" fillId="8" borderId="92" xfId="0" applyNumberFormat="1" applyFont="1" applyFill="1" applyBorder="1">
      <alignment vertical="center"/>
    </xf>
    <xf numFmtId="178" fontId="19" fillId="8" borderId="93" xfId="0" applyNumberFormat="1" applyFont="1" applyFill="1" applyBorder="1">
      <alignment vertical="center"/>
    </xf>
    <xf numFmtId="178" fontId="19" fillId="8" borderId="94" xfId="0" applyNumberFormat="1" applyFont="1" applyFill="1" applyBorder="1">
      <alignment vertical="center"/>
    </xf>
    <xf numFmtId="178" fontId="19" fillId="8" borderId="95" xfId="0" applyNumberFormat="1" applyFont="1" applyFill="1" applyBorder="1">
      <alignment vertical="center"/>
    </xf>
    <xf numFmtId="0" fontId="34" fillId="0" borderId="2" xfId="0" applyFont="1" applyBorder="1" applyAlignment="1">
      <alignment horizontal="left" vertical="center"/>
    </xf>
    <xf numFmtId="0" fontId="34" fillId="0" borderId="3" xfId="0" applyFont="1" applyBorder="1" applyAlignment="1">
      <alignment horizontal="left" vertical="center"/>
    </xf>
    <xf numFmtId="188" fontId="19" fillId="8" borderId="1" xfId="0" applyNumberFormat="1" applyFont="1" applyFill="1" applyBorder="1">
      <alignment vertical="center"/>
    </xf>
    <xf numFmtId="188" fontId="19" fillId="8" borderId="2" xfId="0" applyNumberFormat="1" applyFont="1" applyFill="1" applyBorder="1">
      <alignment vertical="center"/>
    </xf>
    <xf numFmtId="188" fontId="19" fillId="8" borderId="3" xfId="0" applyNumberFormat="1" applyFont="1" applyFill="1" applyBorder="1">
      <alignment vertical="center"/>
    </xf>
    <xf numFmtId="178" fontId="19" fillId="8" borderId="1" xfId="1" applyNumberFormat="1" applyFont="1" applyFill="1" applyBorder="1" applyAlignment="1" applyProtection="1">
      <alignment horizontal="right" vertical="center" shrinkToFit="1"/>
    </xf>
    <xf numFmtId="178" fontId="19" fillId="8" borderId="2" xfId="1" applyNumberFormat="1" applyFont="1" applyFill="1" applyBorder="1" applyAlignment="1" applyProtection="1">
      <alignment horizontal="right" vertical="center" shrinkToFit="1"/>
    </xf>
    <xf numFmtId="178" fontId="19" fillId="8" borderId="3" xfId="1" applyNumberFormat="1" applyFont="1" applyFill="1" applyBorder="1" applyAlignment="1" applyProtection="1">
      <alignment horizontal="right" vertical="center" shrinkToFit="1"/>
    </xf>
    <xf numFmtId="0" fontId="34" fillId="0" borderId="2" xfId="0" applyFont="1" applyBorder="1" applyAlignment="1">
      <alignment horizontal="left" vertical="center" shrinkToFit="1"/>
    </xf>
    <xf numFmtId="0" fontId="34" fillId="0" borderId="3" xfId="0" applyFont="1" applyBorder="1" applyAlignment="1">
      <alignment horizontal="left" vertical="center" shrinkToFit="1"/>
    </xf>
    <xf numFmtId="38" fontId="19" fillId="0" borderId="20" xfId="1" applyFont="1" applyBorder="1" applyProtection="1">
      <alignment vertical="center"/>
    </xf>
    <xf numFmtId="38" fontId="19" fillId="0" borderId="0" xfId="1" applyFont="1" applyBorder="1" applyProtection="1">
      <alignment vertical="center"/>
    </xf>
    <xf numFmtId="38" fontId="19" fillId="0" borderId="21" xfId="1" applyFont="1" applyBorder="1" applyProtection="1">
      <alignment vertical="center"/>
    </xf>
    <xf numFmtId="38" fontId="19" fillId="8" borderId="14" xfId="1" applyFont="1" applyFill="1" applyBorder="1" applyAlignment="1" applyProtection="1">
      <alignment vertical="center" shrinkToFit="1"/>
    </xf>
    <xf numFmtId="38" fontId="19" fillId="8" borderId="15" xfId="1" applyFont="1" applyFill="1" applyBorder="1" applyAlignment="1" applyProtection="1">
      <alignment vertical="center" shrinkToFit="1"/>
    </xf>
    <xf numFmtId="38" fontId="19" fillId="8" borderId="16" xfId="1" applyFont="1" applyFill="1" applyBorder="1" applyAlignment="1" applyProtection="1">
      <alignment vertical="center" shrinkToFit="1"/>
    </xf>
    <xf numFmtId="0" fontId="19" fillId="0" borderId="97" xfId="0" applyFont="1" applyBorder="1" applyAlignment="1">
      <alignment horizontal="center" vertical="center"/>
    </xf>
    <xf numFmtId="0" fontId="19" fillId="0" borderId="98" xfId="0" applyFont="1" applyBorder="1" applyAlignment="1">
      <alignment horizontal="center" vertical="center"/>
    </xf>
    <xf numFmtId="188" fontId="19" fillId="8" borderId="99" xfId="0" applyNumberFormat="1" applyFont="1" applyFill="1" applyBorder="1">
      <alignment vertical="center"/>
    </xf>
    <xf numFmtId="0" fontId="19" fillId="0" borderId="97" xfId="0" applyFont="1" applyBorder="1">
      <alignment vertical="center"/>
    </xf>
    <xf numFmtId="0" fontId="19" fillId="0" borderId="98" xfId="0" applyFont="1" applyBorder="1">
      <alignment vertical="center"/>
    </xf>
    <xf numFmtId="38" fontId="19" fillId="13" borderId="99" xfId="1" applyFont="1" applyFill="1" applyBorder="1" applyAlignment="1" applyProtection="1">
      <alignment horizontal="center" vertical="center"/>
    </xf>
    <xf numFmtId="38" fontId="19" fillId="13" borderId="97" xfId="1" applyFont="1" applyFill="1" applyBorder="1" applyAlignment="1" applyProtection="1">
      <alignment horizontal="center" vertical="center"/>
    </xf>
    <xf numFmtId="38" fontId="19" fillId="13" borderId="98" xfId="1" applyFont="1" applyFill="1" applyBorder="1" applyAlignment="1" applyProtection="1">
      <alignment horizontal="center" vertical="center"/>
    </xf>
    <xf numFmtId="38" fontId="19" fillId="13" borderId="99" xfId="1" applyFont="1" applyFill="1" applyBorder="1" applyAlignment="1" applyProtection="1">
      <alignment vertical="center"/>
    </xf>
    <xf numFmtId="0" fontId="19" fillId="13" borderId="97" xfId="0" applyFont="1" applyFill="1" applyBorder="1">
      <alignment vertical="center"/>
    </xf>
    <xf numFmtId="0" fontId="19" fillId="13" borderId="98" xfId="0" applyFont="1" applyFill="1" applyBorder="1">
      <alignment vertical="center"/>
    </xf>
    <xf numFmtId="0" fontId="34" fillId="0" borderId="50" xfId="0" applyFont="1" applyBorder="1" applyAlignment="1">
      <alignment horizontal="center" vertical="center" textRotation="255" shrinkToFit="1"/>
    </xf>
    <xf numFmtId="0" fontId="34" fillId="0" borderId="17" xfId="0" applyFont="1" applyBorder="1" applyAlignment="1">
      <alignment horizontal="center" vertical="center" textRotation="255" shrinkToFit="1"/>
    </xf>
    <xf numFmtId="0" fontId="19" fillId="0" borderId="0" xfId="0" applyFont="1" applyAlignment="1">
      <alignment horizontal="center" vertical="center"/>
    </xf>
    <xf numFmtId="0" fontId="19" fillId="0" borderId="21" xfId="0" applyFont="1" applyBorder="1" applyAlignment="1">
      <alignment horizontal="center" vertical="center"/>
    </xf>
    <xf numFmtId="186" fontId="19" fillId="8" borderId="104" xfId="1" applyNumberFormat="1" applyFont="1" applyFill="1" applyBorder="1" applyAlignment="1" applyProtection="1">
      <alignment vertical="center" shrinkToFit="1"/>
    </xf>
    <xf numFmtId="186" fontId="19" fillId="8" borderId="86" xfId="1" applyNumberFormat="1" applyFont="1" applyFill="1" applyBorder="1" applyAlignment="1" applyProtection="1">
      <alignment vertical="center" shrinkToFit="1"/>
    </xf>
    <xf numFmtId="186" fontId="19" fillId="8" borderId="87" xfId="1" applyNumberFormat="1" applyFont="1" applyFill="1" applyBorder="1" applyAlignment="1" applyProtection="1">
      <alignment vertical="center" shrinkToFit="1"/>
    </xf>
    <xf numFmtId="0" fontId="34" fillId="0" borderId="91" xfId="0" applyFont="1" applyBorder="1" applyAlignment="1">
      <alignment horizontal="left" vertical="center"/>
    </xf>
    <xf numFmtId="0" fontId="34" fillId="0" borderId="92" xfId="0" applyFont="1" applyBorder="1" applyAlignment="1">
      <alignment horizontal="left" vertical="center"/>
    </xf>
    <xf numFmtId="186" fontId="19" fillId="8" borderId="45" xfId="1" applyNumberFormat="1" applyFont="1" applyFill="1" applyBorder="1" applyAlignment="1" applyProtection="1">
      <alignment vertical="center" shrinkToFit="1"/>
    </xf>
    <xf numFmtId="186" fontId="19" fillId="8" borderId="47" xfId="1" applyNumberFormat="1" applyFont="1" applyFill="1" applyBorder="1" applyAlignment="1" applyProtection="1">
      <alignment vertical="center" shrinkToFit="1"/>
    </xf>
    <xf numFmtId="186" fontId="19" fillId="8" borderId="62" xfId="1" applyNumberFormat="1" applyFont="1" applyFill="1" applyBorder="1" applyAlignment="1" applyProtection="1">
      <alignment vertical="center" shrinkToFit="1"/>
    </xf>
    <xf numFmtId="178" fontId="19" fillId="8" borderId="45" xfId="1" applyNumberFormat="1" applyFont="1" applyFill="1" applyBorder="1" applyAlignment="1" applyProtection="1">
      <alignment vertical="center" shrinkToFi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shrinkToFit="1"/>
    </xf>
    <xf numFmtId="0" fontId="29" fillId="0" borderId="26"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1" xfId="0" applyFont="1" applyBorder="1" applyAlignment="1">
      <alignment horizontal="center" vertical="center"/>
    </xf>
    <xf numFmtId="38" fontId="19" fillId="8" borderId="105" xfId="1" applyFont="1" applyFill="1" applyBorder="1" applyAlignment="1" applyProtection="1">
      <alignment vertical="center" shrinkToFit="1"/>
    </xf>
    <xf numFmtId="38" fontId="19" fillId="8" borderId="91" xfId="1" applyFont="1" applyFill="1" applyBorder="1" applyAlignment="1" applyProtection="1">
      <alignment vertical="center" shrinkToFit="1"/>
    </xf>
    <xf numFmtId="38" fontId="19" fillId="8" borderId="92" xfId="1" applyFont="1" applyFill="1" applyBorder="1" applyAlignment="1" applyProtection="1">
      <alignment vertical="center" shrinkToFit="1"/>
    </xf>
    <xf numFmtId="186" fontId="19" fillId="8" borderId="105" xfId="1" applyNumberFormat="1" applyFont="1" applyFill="1" applyBorder="1" applyAlignment="1" applyProtection="1">
      <alignment vertical="center" shrinkToFit="1"/>
    </xf>
    <xf numFmtId="186" fontId="19" fillId="0" borderId="91" xfId="1" applyNumberFormat="1" applyFont="1" applyBorder="1" applyAlignment="1" applyProtection="1">
      <alignment vertical="center" shrinkToFit="1"/>
    </xf>
    <xf numFmtId="186" fontId="19" fillId="0" borderId="92" xfId="1" applyNumberFormat="1" applyFont="1" applyBorder="1" applyAlignment="1" applyProtection="1">
      <alignment vertical="center" shrinkToFit="1"/>
    </xf>
    <xf numFmtId="0" fontId="19" fillId="0" borderId="76" xfId="0" applyFont="1" applyBorder="1" applyAlignment="1">
      <alignment horizontal="center" vertical="center"/>
    </xf>
    <xf numFmtId="0" fontId="19" fillId="0" borderId="42" xfId="0" applyFont="1" applyBorder="1" applyAlignment="1">
      <alignment horizontal="center" vertical="center"/>
    </xf>
    <xf numFmtId="0" fontId="19" fillId="13" borderId="45" xfId="0" applyFont="1" applyFill="1" applyBorder="1" applyAlignment="1">
      <alignment vertical="center" shrinkToFit="1"/>
    </xf>
    <xf numFmtId="0" fontId="19" fillId="13" borderId="47" xfId="0" applyFont="1" applyFill="1" applyBorder="1" applyAlignment="1">
      <alignment vertical="center" shrinkToFit="1"/>
    </xf>
    <xf numFmtId="0" fontId="19" fillId="13" borderId="62" xfId="0" applyFont="1" applyFill="1" applyBorder="1" applyAlignment="1">
      <alignment vertical="center" shrinkToFit="1"/>
    </xf>
    <xf numFmtId="178" fontId="19" fillId="0" borderId="20" xfId="0" applyNumberFormat="1" applyFont="1" applyBorder="1" applyAlignment="1">
      <alignment horizontal="center" vertical="center" wrapText="1"/>
    </xf>
    <xf numFmtId="178" fontId="19" fillId="0" borderId="0" xfId="0" applyNumberFormat="1" applyFont="1" applyAlignment="1">
      <alignment horizontal="center" vertical="center" wrapText="1"/>
    </xf>
    <xf numFmtId="178" fontId="19" fillId="0" borderId="58" xfId="0" applyNumberFormat="1" applyFont="1" applyBorder="1" applyAlignment="1">
      <alignment horizontal="center" vertical="center" wrapText="1"/>
    </xf>
    <xf numFmtId="178" fontId="19" fillId="0" borderId="23" xfId="0" applyNumberFormat="1" applyFont="1" applyBorder="1" applyAlignment="1">
      <alignment horizontal="center" vertical="center" wrapText="1"/>
    </xf>
    <xf numFmtId="178" fontId="19" fillId="0" borderId="13" xfId="0" applyNumberFormat="1" applyFont="1" applyBorder="1" applyAlignment="1">
      <alignment horizontal="center" vertical="center" wrapText="1"/>
    </xf>
    <xf numFmtId="178" fontId="19" fillId="0" borderId="55" xfId="0" applyNumberFormat="1" applyFont="1" applyBorder="1" applyAlignment="1">
      <alignment horizontal="center" vertical="center"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19" fillId="0" borderId="0" xfId="0" applyFont="1" applyAlignment="1">
      <alignment horizontal="left" vertical="center" wrapText="1"/>
    </xf>
    <xf numFmtId="0" fontId="29" fillId="0" borderId="30" xfId="0" applyFont="1" applyBorder="1" applyAlignment="1">
      <alignment horizontal="center" vertical="center"/>
    </xf>
    <xf numFmtId="0" fontId="29" fillId="0" borderId="26" xfId="0" applyFont="1" applyBorder="1" applyAlignment="1">
      <alignment horizontal="center" vertical="center"/>
    </xf>
    <xf numFmtId="0" fontId="29" fillId="0" borderId="32" xfId="0" applyFont="1" applyBorder="1" applyAlignment="1">
      <alignment horizontal="center" vertical="center"/>
    </xf>
    <xf numFmtId="176" fontId="19" fillId="11" borderId="41" xfId="0" applyNumberFormat="1" applyFont="1" applyFill="1" applyBorder="1" applyAlignment="1">
      <alignment horizontal="right" vertical="center"/>
    </xf>
    <xf numFmtId="176" fontId="19" fillId="11" borderId="76" xfId="0" applyNumberFormat="1" applyFont="1" applyFill="1" applyBorder="1" applyAlignment="1">
      <alignment horizontal="right" vertical="center"/>
    </xf>
    <xf numFmtId="176" fontId="19" fillId="11" borderId="35" xfId="0" applyNumberFormat="1" applyFont="1" applyFill="1" applyBorder="1" applyAlignment="1">
      <alignment horizontal="right" vertical="center"/>
    </xf>
    <xf numFmtId="189" fontId="19" fillId="10" borderId="41" xfId="0" applyNumberFormat="1" applyFont="1" applyFill="1" applyBorder="1" applyAlignment="1" applyProtection="1">
      <alignment horizontal="right" vertical="center"/>
      <protection locked="0"/>
    </xf>
    <xf numFmtId="189" fontId="19" fillId="10" borderId="76" xfId="0" applyNumberFormat="1" applyFont="1" applyFill="1" applyBorder="1" applyAlignment="1" applyProtection="1">
      <alignment horizontal="right" vertical="center"/>
      <protection locked="0"/>
    </xf>
    <xf numFmtId="187" fontId="19" fillId="10" borderId="35" xfId="0" applyNumberFormat="1" applyFont="1" applyFill="1" applyBorder="1" applyAlignment="1" applyProtection="1">
      <alignment horizontal="right" vertical="center"/>
      <protection locked="0"/>
    </xf>
    <xf numFmtId="187" fontId="19" fillId="10" borderId="76" xfId="0" applyNumberFormat="1" applyFont="1" applyFill="1" applyBorder="1" applyAlignment="1" applyProtection="1">
      <alignment horizontal="right" vertical="center"/>
      <protection locked="0"/>
    </xf>
    <xf numFmtId="178" fontId="19" fillId="10" borderId="35" xfId="0" applyNumberFormat="1" applyFont="1" applyFill="1" applyBorder="1" applyAlignment="1" applyProtection="1">
      <alignment horizontal="right" vertical="center"/>
      <protection locked="0"/>
    </xf>
    <xf numFmtId="178" fontId="19" fillId="10" borderId="76" xfId="0" applyNumberFormat="1" applyFont="1" applyFill="1" applyBorder="1" applyAlignment="1" applyProtection="1">
      <alignment horizontal="right" vertical="center"/>
      <protection locked="0"/>
    </xf>
    <xf numFmtId="178" fontId="19" fillId="8" borderId="34" xfId="0" applyNumberFormat="1" applyFont="1" applyFill="1" applyBorder="1" applyAlignment="1">
      <alignment horizontal="right" vertical="center"/>
    </xf>
    <xf numFmtId="178" fontId="19" fillId="8" borderId="35" xfId="0" applyNumberFormat="1" applyFont="1" applyFill="1" applyBorder="1" applyAlignment="1">
      <alignment horizontal="right" vertical="center"/>
    </xf>
    <xf numFmtId="3" fontId="19" fillId="11" borderId="8" xfId="0" applyNumberFormat="1" applyFont="1" applyFill="1" applyBorder="1" applyAlignment="1">
      <alignment horizontal="center" vertical="center"/>
    </xf>
    <xf numFmtId="0" fontId="19" fillId="11" borderId="43" xfId="0" applyFont="1" applyFill="1" applyBorder="1" applyAlignment="1">
      <alignment horizontal="center" vertical="center"/>
    </xf>
    <xf numFmtId="0" fontId="19" fillId="11" borderId="9" xfId="0" applyFont="1" applyFill="1" applyBorder="1" applyAlignment="1">
      <alignment horizontal="center" vertical="center"/>
    </xf>
    <xf numFmtId="190" fontId="19" fillId="8" borderId="8" xfId="1" applyNumberFormat="1" applyFont="1" applyFill="1" applyBorder="1" applyAlignment="1" applyProtection="1">
      <alignment horizontal="center" vertical="center"/>
    </xf>
    <xf numFmtId="190" fontId="19" fillId="8" borderId="43" xfId="1" applyNumberFormat="1" applyFont="1" applyFill="1" applyBorder="1" applyAlignment="1" applyProtection="1">
      <alignment horizontal="center" vertical="center"/>
    </xf>
    <xf numFmtId="190" fontId="19" fillId="8" borderId="9" xfId="1" applyNumberFormat="1" applyFont="1" applyFill="1" applyBorder="1" applyAlignment="1" applyProtection="1">
      <alignment horizontal="center" vertical="center"/>
    </xf>
    <xf numFmtId="176" fontId="19" fillId="0" borderId="8" xfId="0" applyNumberFormat="1" applyFont="1" applyBorder="1" applyAlignment="1">
      <alignment horizontal="center" vertical="center"/>
    </xf>
    <xf numFmtId="176" fontId="19" fillId="0" borderId="43" xfId="0" applyNumberFormat="1" applyFont="1" applyBorder="1" applyAlignment="1">
      <alignment horizontal="center" vertical="center"/>
    </xf>
    <xf numFmtId="176" fontId="19" fillId="0" borderId="9" xfId="0" applyNumberFormat="1" applyFont="1" applyBorder="1" applyAlignment="1">
      <alignment horizontal="center" vertical="center"/>
    </xf>
    <xf numFmtId="176" fontId="19" fillId="8" borderId="8" xfId="0" applyNumberFormat="1" applyFont="1" applyFill="1" applyBorder="1" applyAlignment="1">
      <alignment horizontal="right" vertical="center"/>
    </xf>
    <xf numFmtId="176" fontId="19" fillId="8" borderId="43" xfId="0" applyNumberFormat="1" applyFont="1" applyFill="1" applyBorder="1" applyAlignment="1">
      <alignment horizontal="right" vertical="center"/>
    </xf>
    <xf numFmtId="176" fontId="19" fillId="8" borderId="9" xfId="0" applyNumberFormat="1" applyFont="1" applyFill="1" applyBorder="1" applyAlignment="1">
      <alignment horizontal="right" vertical="center"/>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14" fillId="0" borderId="8"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0" fillId="0" borderId="63" xfId="0" applyBorder="1" applyAlignment="1">
      <alignment horizontal="center" vertical="center"/>
    </xf>
    <xf numFmtId="179" fontId="15" fillId="0" borderId="8" xfId="0" applyNumberFormat="1" applyFont="1" applyBorder="1" applyAlignment="1">
      <alignment horizontal="center" vertical="center"/>
    </xf>
    <xf numFmtId="179" fontId="15" fillId="0" borderId="9" xfId="0" applyNumberFormat="1" applyFont="1" applyBorder="1" applyAlignment="1">
      <alignment horizontal="center" vertical="center"/>
    </xf>
    <xf numFmtId="38" fontId="15" fillId="0" borderId="8" xfId="1" applyFont="1" applyBorder="1" applyAlignment="1" applyProtection="1">
      <alignment horizontal="center" vertical="center"/>
    </xf>
    <xf numFmtId="38" fontId="15" fillId="0" borderId="9" xfId="1" applyFont="1" applyBorder="1" applyAlignment="1" applyProtection="1">
      <alignment horizontal="center" vertical="center"/>
    </xf>
    <xf numFmtId="0" fontId="0" fillId="0" borderId="60" xfId="0" applyBorder="1" applyAlignment="1">
      <alignment horizontal="left" vertical="center"/>
    </xf>
    <xf numFmtId="0" fontId="0" fillId="0" borderId="47" xfId="0" applyBorder="1" applyAlignment="1">
      <alignment horizontal="left" vertical="center"/>
    </xf>
    <xf numFmtId="0" fontId="0" fillId="0" borderId="61" xfId="0" applyBorder="1" applyAlignment="1">
      <alignment horizontal="left" vertical="center"/>
    </xf>
    <xf numFmtId="178" fontId="8" fillId="6" borderId="11" xfId="0" applyNumberFormat="1" applyFont="1" applyFill="1" applyBorder="1" applyAlignment="1">
      <alignment horizontal="center" vertical="center"/>
    </xf>
    <xf numFmtId="178" fontId="0" fillId="4" borderId="57" xfId="0" applyNumberFormat="1" applyFill="1" applyBorder="1" applyAlignment="1">
      <alignment horizontal="right" vertical="center"/>
    </xf>
    <xf numFmtId="178" fontId="0" fillId="4" borderId="60" xfId="0" applyNumberFormat="1" applyFill="1" applyBorder="1" applyAlignment="1">
      <alignment horizontal="right" vertical="center"/>
    </xf>
    <xf numFmtId="178" fontId="0" fillId="4" borderId="58" xfId="0" applyNumberFormat="1" applyFill="1" applyBorder="1" applyAlignment="1">
      <alignment horizontal="right" vertical="center"/>
    </xf>
    <xf numFmtId="178" fontId="0" fillId="4" borderId="61" xfId="0" applyNumberFormat="1" applyFill="1" applyBorder="1" applyAlignment="1">
      <alignment horizontal="right" vertical="center"/>
    </xf>
    <xf numFmtId="0" fontId="8" fillId="7" borderId="17" xfId="0" applyFont="1" applyFill="1" applyBorder="1" applyAlignment="1">
      <alignment horizontal="center" vertical="center"/>
    </xf>
    <xf numFmtId="0" fontId="8" fillId="7" borderId="18" xfId="0" applyFont="1" applyFill="1" applyBorder="1" applyAlignment="1">
      <alignment horizontal="center" vertical="center"/>
    </xf>
    <xf numFmtId="0" fontId="0" fillId="4" borderId="70" xfId="0" applyFill="1" applyBorder="1" applyAlignment="1">
      <alignment horizontal="center" vertical="center"/>
    </xf>
    <xf numFmtId="0" fontId="0" fillId="4" borderId="2" xfId="0" applyFill="1" applyBorder="1" applyAlignment="1">
      <alignment horizontal="center" vertical="center"/>
    </xf>
    <xf numFmtId="0" fontId="0" fillId="4" borderId="71" xfId="0" applyFill="1" applyBorder="1" applyAlignment="1">
      <alignment horizontal="center" vertical="center"/>
    </xf>
    <xf numFmtId="0" fontId="0" fillId="4" borderId="57" xfId="0" applyFill="1" applyBorder="1" applyAlignment="1">
      <alignment horizontal="left" vertical="center" wrapText="1"/>
    </xf>
    <xf numFmtId="0" fontId="0" fillId="4" borderId="0" xfId="0" applyFill="1" applyAlignment="1">
      <alignment horizontal="left" vertical="center" wrapText="1"/>
    </xf>
    <xf numFmtId="0" fontId="0" fillId="4" borderId="58" xfId="0" applyFill="1" applyBorder="1" applyAlignment="1">
      <alignment horizontal="left" vertical="center" wrapText="1"/>
    </xf>
    <xf numFmtId="0" fontId="0" fillId="4" borderId="60" xfId="0" applyFill="1" applyBorder="1" applyAlignment="1">
      <alignment horizontal="left" vertical="center" wrapText="1"/>
    </xf>
    <xf numFmtId="0" fontId="0" fillId="4" borderId="47" xfId="0" applyFill="1" applyBorder="1" applyAlignment="1">
      <alignment horizontal="left" vertical="center" wrapText="1"/>
    </xf>
    <xf numFmtId="0" fontId="0" fillId="4" borderId="61" xfId="0" applyFill="1" applyBorder="1" applyAlignment="1">
      <alignment horizontal="left" vertical="center" wrapText="1"/>
    </xf>
    <xf numFmtId="179" fontId="8" fillId="6" borderId="18" xfId="0" applyNumberFormat="1" applyFont="1" applyFill="1" applyBorder="1" applyAlignment="1">
      <alignment horizontal="right" vertical="center"/>
    </xf>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6" fillId="5" borderId="1" xfId="0" applyFont="1" applyFill="1" applyBorder="1" applyAlignment="1">
      <alignment horizontal="left" vertical="center"/>
    </xf>
    <xf numFmtId="0" fontId="6" fillId="5" borderId="3" xfId="0" applyFont="1" applyFill="1" applyBorder="1" applyAlignment="1">
      <alignment horizontal="left" vertical="center"/>
    </xf>
    <xf numFmtId="178" fontId="8" fillId="6" borderId="12" xfId="0" applyNumberFormat="1" applyFont="1" applyFill="1" applyBorder="1" applyAlignment="1">
      <alignment horizontal="center" vertical="center"/>
    </xf>
    <xf numFmtId="177" fontId="0" fillId="4" borderId="30" xfId="0" applyNumberFormat="1" applyFill="1" applyBorder="1" applyAlignment="1">
      <alignment horizontal="center" vertical="center" wrapText="1"/>
    </xf>
    <xf numFmtId="177" fontId="0" fillId="4" borderId="32" xfId="0" applyNumberFormat="1" applyFill="1" applyBorder="1" applyAlignment="1">
      <alignment horizontal="center" vertical="center" wrapText="1"/>
    </xf>
    <xf numFmtId="183" fontId="0" fillId="4" borderId="2" xfId="0" applyNumberFormat="1" applyFill="1" applyBorder="1" applyAlignment="1">
      <alignment horizontal="center" vertical="center"/>
    </xf>
    <xf numFmtId="183" fontId="0" fillId="4" borderId="71" xfId="0" applyNumberFormat="1" applyFill="1" applyBorder="1" applyAlignment="1">
      <alignment horizontal="center" vertical="center"/>
    </xf>
    <xf numFmtId="183" fontId="0" fillId="4" borderId="3" xfId="0" applyNumberFormat="1" applyFill="1" applyBorder="1" applyAlignment="1">
      <alignment horizontal="center" vertical="center"/>
    </xf>
    <xf numFmtId="0" fontId="0" fillId="4" borderId="28"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31" xfId="0" applyFill="1" applyBorder="1" applyAlignment="1">
      <alignment horizontal="center" vertical="center" wrapText="1"/>
    </xf>
    <xf numFmtId="177" fontId="0" fillId="4" borderId="72" xfId="0" applyNumberFormat="1" applyFill="1" applyBorder="1" applyAlignment="1">
      <alignment horizontal="center" vertical="center" wrapText="1"/>
    </xf>
    <xf numFmtId="0" fontId="8" fillId="6" borderId="1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44" xfId="0" applyFont="1" applyBorder="1" applyAlignment="1">
      <alignment horizontal="center" vertical="center" wrapText="1"/>
    </xf>
    <xf numFmtId="179" fontId="8" fillId="6" borderId="19" xfId="0" applyNumberFormat="1" applyFont="1" applyFill="1" applyBorder="1" applyAlignment="1">
      <alignment horizontal="right" vertical="center"/>
    </xf>
    <xf numFmtId="0" fontId="6" fillId="5" borderId="30" xfId="0" applyFont="1" applyFill="1" applyBorder="1" applyAlignment="1">
      <alignment horizontal="left" vertical="center"/>
    </xf>
    <xf numFmtId="0" fontId="6" fillId="5" borderId="32" xfId="0" applyFont="1" applyFill="1" applyBorder="1" applyAlignment="1">
      <alignment horizontal="left" vertical="center"/>
    </xf>
    <xf numFmtId="178" fontId="19" fillId="11" borderId="35" xfId="0" applyNumberFormat="1" applyFont="1" applyFill="1" applyBorder="1">
      <alignment vertical="center"/>
    </xf>
    <xf numFmtId="178" fontId="19" fillId="11" borderId="76" xfId="0" applyNumberFormat="1" applyFont="1" applyFill="1" applyBorder="1">
      <alignment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32" xfId="0" applyFont="1" applyBorder="1" applyAlignment="1">
      <alignment horizontal="center" vertical="center"/>
    </xf>
    <xf numFmtId="0" fontId="19" fillId="0" borderId="30" xfId="0" applyFont="1" applyBorder="1" applyAlignment="1">
      <alignment horizontal="center" vertical="center"/>
    </xf>
    <xf numFmtId="0" fontId="19" fillId="0" borderId="27" xfId="0" applyFont="1" applyBorder="1" applyAlignment="1">
      <alignment horizontal="center" vertical="center"/>
    </xf>
    <xf numFmtId="0" fontId="36" fillId="0" borderId="0" xfId="0" applyFont="1" applyAlignment="1">
      <alignment horizontal="center" vertical="center"/>
    </xf>
    <xf numFmtId="0" fontId="29" fillId="10" borderId="1" xfId="0" applyFont="1" applyFill="1" applyBorder="1" applyAlignment="1">
      <alignment horizontal="center" vertical="center"/>
    </xf>
    <xf numFmtId="0" fontId="29" fillId="10" borderId="3" xfId="0" applyFont="1" applyFill="1" applyBorder="1" applyAlignment="1">
      <alignment horizontal="center" vertical="center"/>
    </xf>
    <xf numFmtId="0" fontId="29" fillId="11" borderId="1" xfId="0" applyFont="1" applyFill="1" applyBorder="1" applyAlignment="1">
      <alignment horizontal="center" vertical="center"/>
    </xf>
    <xf numFmtId="0" fontId="29" fillId="11" borderId="3" xfId="0" applyFont="1" applyFill="1" applyBorder="1" applyAlignment="1">
      <alignment horizontal="center" vertical="center"/>
    </xf>
    <xf numFmtId="0" fontId="54" fillId="0" borderId="70" xfId="0" applyFont="1" applyBorder="1" applyAlignment="1">
      <alignment horizontal="left" vertical="center" wrapText="1"/>
    </xf>
    <xf numFmtId="192" fontId="19" fillId="11" borderId="23" xfId="0" applyNumberFormat="1" applyFont="1" applyFill="1" applyBorder="1">
      <alignment vertical="center"/>
    </xf>
    <xf numFmtId="192" fontId="19" fillId="11" borderId="13" xfId="0" applyNumberFormat="1" applyFont="1" applyFill="1" applyBorder="1">
      <alignment vertical="center"/>
    </xf>
    <xf numFmtId="0" fontId="29" fillId="0" borderId="41" xfId="0" applyFont="1" applyBorder="1" applyAlignment="1">
      <alignment horizontal="left" vertical="center" wrapText="1"/>
    </xf>
    <xf numFmtId="0" fontId="29" fillId="0" borderId="76" xfId="0" applyFont="1" applyBorder="1" applyAlignment="1">
      <alignment horizontal="left" vertical="center" wrapText="1"/>
    </xf>
    <xf numFmtId="0" fontId="29" fillId="0" borderId="42" xfId="0" applyFont="1" applyBorder="1" applyAlignment="1">
      <alignment horizontal="left" vertical="center" wrapText="1"/>
    </xf>
    <xf numFmtId="187" fontId="29" fillId="0" borderId="77" xfId="0" applyNumberFormat="1" applyFont="1" applyBorder="1" applyAlignment="1">
      <alignment horizontal="center" vertical="center"/>
    </xf>
    <xf numFmtId="187" fontId="29" fillId="0" borderId="78" xfId="0" applyNumberFormat="1" applyFont="1" applyBorder="1" applyAlignment="1">
      <alignment horizontal="center" vertical="center"/>
    </xf>
    <xf numFmtId="187" fontId="29" fillId="0" borderId="79" xfId="0" applyNumberFormat="1" applyFont="1" applyBorder="1" applyAlignment="1">
      <alignment horizontal="center" vertical="center"/>
    </xf>
    <xf numFmtId="0" fontId="29" fillId="0" borderId="106" xfId="0" applyFont="1" applyBorder="1" applyAlignment="1">
      <alignment horizontal="left" vertical="center" wrapText="1"/>
    </xf>
    <xf numFmtId="0" fontId="29" fillId="0" borderId="107" xfId="0" applyFont="1" applyBorder="1" applyAlignment="1">
      <alignment horizontal="left" vertical="center" wrapText="1"/>
    </xf>
    <xf numFmtId="0" fontId="29" fillId="0" borderId="108" xfId="0" applyFont="1" applyBorder="1" applyAlignment="1">
      <alignment horizontal="left" vertical="center" wrapText="1"/>
    </xf>
    <xf numFmtId="192" fontId="19" fillId="11" borderId="109" xfId="0" applyNumberFormat="1" applyFont="1" applyFill="1" applyBorder="1">
      <alignment vertical="center"/>
    </xf>
    <xf numFmtId="192" fontId="19" fillId="11" borderId="107" xfId="0" applyNumberFormat="1" applyFont="1" applyFill="1" applyBorder="1">
      <alignment vertical="center"/>
    </xf>
    <xf numFmtId="0" fontId="29" fillId="0" borderId="110" xfId="0" applyFont="1" applyBorder="1" applyAlignment="1">
      <alignment horizontal="left" vertical="center" shrinkToFit="1"/>
    </xf>
    <xf numFmtId="0" fontId="29" fillId="0" borderId="84" xfId="0" applyFont="1" applyBorder="1" applyAlignment="1">
      <alignment horizontal="left" vertical="center" shrinkToFit="1"/>
    </xf>
    <xf numFmtId="0" fontId="29" fillId="0" borderId="111" xfId="0" applyFont="1" applyBorder="1" applyAlignment="1">
      <alignment horizontal="left" vertical="center" shrinkToFit="1"/>
    </xf>
    <xf numFmtId="192" fontId="19" fillId="12" borderId="83" xfId="0" applyNumberFormat="1" applyFont="1" applyFill="1" applyBorder="1">
      <alignment vertical="center"/>
    </xf>
    <xf numFmtId="192" fontId="19" fillId="12" borderId="84" xfId="0" applyNumberFormat="1" applyFont="1" applyFill="1" applyBorder="1">
      <alignment vertical="center"/>
    </xf>
    <xf numFmtId="0" fontId="29" fillId="0" borderId="70"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187" fontId="19" fillId="0" borderId="80" xfId="0" applyNumberFormat="1" applyFont="1" applyBorder="1" applyAlignment="1">
      <alignment horizontal="center" vertical="center"/>
    </xf>
    <xf numFmtId="187" fontId="19" fillId="0" borderId="81" xfId="0" applyNumberFormat="1" applyFont="1" applyBorder="1" applyAlignment="1">
      <alignment horizontal="center" vertical="center"/>
    </xf>
    <xf numFmtId="187" fontId="19" fillId="0" borderId="82" xfId="0" applyNumberFormat="1" applyFont="1" applyBorder="1" applyAlignment="1">
      <alignment horizontal="center" vertical="center"/>
    </xf>
    <xf numFmtId="192" fontId="19" fillId="10" borderId="1" xfId="0" applyNumberFormat="1" applyFont="1" applyFill="1" applyBorder="1" applyProtection="1">
      <alignment vertical="center"/>
      <protection locked="0"/>
    </xf>
    <xf numFmtId="192" fontId="19" fillId="10" borderId="2" xfId="0" applyNumberFormat="1" applyFont="1" applyFill="1" applyBorder="1" applyProtection="1">
      <alignment vertical="center"/>
      <protection locked="0"/>
    </xf>
    <xf numFmtId="187" fontId="19" fillId="10" borderId="1" xfId="0" applyNumberFormat="1" applyFont="1" applyFill="1" applyBorder="1" applyProtection="1">
      <alignment vertical="center"/>
      <protection locked="0"/>
    </xf>
    <xf numFmtId="187" fontId="19" fillId="10" borderId="2" xfId="0" applyNumberFormat="1" applyFont="1" applyFill="1" applyBorder="1" applyProtection="1">
      <alignment vertical="center"/>
      <protection locked="0"/>
    </xf>
    <xf numFmtId="0" fontId="29" fillId="0" borderId="8"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vertical="center"/>
    </xf>
    <xf numFmtId="3" fontId="19" fillId="11" borderId="11" xfId="0" applyNumberFormat="1" applyFont="1" applyFill="1" applyBorder="1" applyAlignment="1">
      <alignment horizontal="right" vertical="center"/>
    </xf>
    <xf numFmtId="0" fontId="19" fillId="11" borderId="11" xfId="0" applyFont="1" applyFill="1" applyBorder="1" applyAlignment="1">
      <alignment horizontal="right" vertical="center"/>
    </xf>
    <xf numFmtId="0" fontId="19" fillId="11" borderId="46" xfId="0" applyFont="1" applyFill="1" applyBorder="1" applyAlignment="1">
      <alignment horizontal="right" vertical="center"/>
    </xf>
    <xf numFmtId="0" fontId="29" fillId="0" borderId="53" xfId="0" applyFont="1" applyBorder="1" applyAlignment="1">
      <alignment horizontal="center" vertical="center"/>
    </xf>
    <xf numFmtId="0" fontId="29" fillId="0" borderId="63" xfId="0" applyFont="1" applyBorder="1" applyAlignment="1">
      <alignment horizontal="center" vertical="center"/>
    </xf>
    <xf numFmtId="0" fontId="29" fillId="0" borderId="69" xfId="0" applyFont="1" applyBorder="1" applyAlignment="1">
      <alignment horizontal="center" vertical="center"/>
    </xf>
    <xf numFmtId="0" fontId="29" fillId="0" borderId="57" xfId="0" applyFont="1" applyBorder="1" applyAlignment="1">
      <alignment horizontal="center" vertical="center"/>
    </xf>
    <xf numFmtId="0" fontId="29" fillId="0" borderId="13" xfId="0" applyFont="1" applyBorder="1" applyAlignment="1">
      <alignment horizontal="center" vertical="center"/>
    </xf>
    <xf numFmtId="0" fontId="29" fillId="0" borderId="24" xfId="0" applyFont="1" applyBorder="1" applyAlignment="1">
      <alignment horizontal="center" vertical="center"/>
    </xf>
    <xf numFmtId="186" fontId="19" fillId="8" borderId="57" xfId="1" applyNumberFormat="1" applyFont="1" applyFill="1" applyBorder="1" applyAlignment="1" applyProtection="1">
      <alignment vertical="center" shrinkToFit="1"/>
    </xf>
    <xf numFmtId="186" fontId="19" fillId="8" borderId="0" xfId="1" applyNumberFormat="1" applyFont="1" applyFill="1" applyBorder="1" applyAlignment="1" applyProtection="1">
      <alignment vertical="center" shrinkToFit="1"/>
    </xf>
    <xf numFmtId="186" fontId="19" fillId="8" borderId="58" xfId="1" applyNumberFormat="1" applyFont="1" applyFill="1" applyBorder="1" applyAlignment="1" applyProtection="1">
      <alignment vertical="center" shrinkToFit="1"/>
    </xf>
    <xf numFmtId="186" fontId="19" fillId="8" borderId="60" xfId="1" applyNumberFormat="1" applyFont="1" applyFill="1" applyBorder="1" applyAlignment="1" applyProtection="1">
      <alignment vertical="center" shrinkToFit="1"/>
    </xf>
    <xf numFmtId="186" fontId="19" fillId="8" borderId="61" xfId="1" applyNumberFormat="1" applyFont="1" applyFill="1" applyBorder="1" applyAlignment="1" applyProtection="1">
      <alignment vertical="center" shrinkToFit="1"/>
    </xf>
    <xf numFmtId="188" fontId="19" fillId="8" borderId="116" xfId="0" applyNumberFormat="1" applyFont="1" applyFill="1" applyBorder="1">
      <alignment vertical="center"/>
    </xf>
    <xf numFmtId="188" fontId="19" fillId="8" borderId="117" xfId="0" applyNumberFormat="1" applyFont="1" applyFill="1" applyBorder="1">
      <alignment vertical="center"/>
    </xf>
    <xf numFmtId="188" fontId="19" fillId="8" borderId="118" xfId="0" applyNumberFormat="1" applyFont="1" applyFill="1" applyBorder="1">
      <alignment vertical="center"/>
    </xf>
    <xf numFmtId="0" fontId="19" fillId="0" borderId="20" xfId="0" applyFont="1" applyBorder="1" applyAlignment="1">
      <alignment horizontal="center" vertical="center" wrapText="1"/>
    </xf>
    <xf numFmtId="0" fontId="19" fillId="0" borderId="0" xfId="0" applyFont="1" applyAlignment="1">
      <alignment horizontal="center" vertical="center" wrapText="1"/>
    </xf>
    <xf numFmtId="0" fontId="19" fillId="0" borderId="58" xfId="0" applyFont="1" applyBorder="1" applyAlignment="1">
      <alignment horizontal="center" vertical="center" wrapText="1"/>
    </xf>
    <xf numFmtId="0" fontId="19" fillId="0" borderId="55" xfId="0" applyFont="1" applyBorder="1" applyAlignment="1">
      <alignment horizontal="center" vertical="center" wrapText="1"/>
    </xf>
    <xf numFmtId="186" fontId="19" fillId="11" borderId="104" xfId="1" applyNumberFormat="1" applyFont="1" applyFill="1" applyBorder="1" applyAlignment="1" applyProtection="1">
      <alignment vertical="center" shrinkToFit="1"/>
    </xf>
    <xf numFmtId="186" fontId="19" fillId="11" borderId="86" xfId="1" applyNumberFormat="1" applyFont="1" applyFill="1" applyBorder="1" applyAlignment="1" applyProtection="1">
      <alignment vertical="center" shrinkToFit="1"/>
    </xf>
    <xf numFmtId="186" fontId="19" fillId="11" borderId="87" xfId="1" applyNumberFormat="1" applyFont="1" applyFill="1" applyBorder="1" applyAlignment="1" applyProtection="1">
      <alignment vertical="center" shrinkToFit="1"/>
    </xf>
    <xf numFmtId="186" fontId="19" fillId="11" borderId="105" xfId="1" applyNumberFormat="1" applyFont="1" applyFill="1" applyBorder="1" applyAlignment="1" applyProtection="1">
      <alignment vertical="center" shrinkToFit="1"/>
    </xf>
    <xf numFmtId="186" fontId="19" fillId="11" borderId="91" xfId="1" applyNumberFormat="1" applyFont="1" applyFill="1" applyBorder="1" applyAlignment="1" applyProtection="1">
      <alignment vertical="center" shrinkToFit="1"/>
    </xf>
    <xf numFmtId="186" fontId="19" fillId="11" borderId="92" xfId="1" applyNumberFormat="1" applyFont="1" applyFill="1" applyBorder="1" applyAlignment="1" applyProtection="1">
      <alignment vertical="center" shrinkToFit="1"/>
    </xf>
    <xf numFmtId="0" fontId="19" fillId="0" borderId="29" xfId="0" applyFont="1" applyBorder="1" applyAlignment="1">
      <alignment horizontal="center" vertical="center"/>
    </xf>
    <xf numFmtId="0" fontId="19" fillId="0" borderId="29" xfId="0" applyFont="1" applyBorder="1" applyAlignment="1">
      <alignment horizontal="center" vertical="center" wrapText="1"/>
    </xf>
    <xf numFmtId="0" fontId="19" fillId="0" borderId="31" xfId="0" applyFont="1" applyBorder="1" applyAlignment="1">
      <alignment horizontal="center" vertical="center"/>
    </xf>
    <xf numFmtId="0" fontId="19" fillId="0" borderId="4" xfId="0" applyFont="1" applyBorder="1" applyAlignment="1">
      <alignment horizontal="center" vertical="center"/>
    </xf>
    <xf numFmtId="0" fontId="19" fillId="0" borderId="38" xfId="0" applyFont="1" applyBorder="1" applyAlignment="1">
      <alignment horizontal="center" vertical="center"/>
    </xf>
    <xf numFmtId="0" fontId="19" fillId="0" borderId="4" xfId="0" applyFont="1" applyBorder="1" applyAlignment="1">
      <alignment horizontal="center" vertical="center" shrinkToFit="1"/>
    </xf>
    <xf numFmtId="0" fontId="29" fillId="0" borderId="4" xfId="0" applyFont="1" applyBorder="1" applyAlignment="1">
      <alignment horizontal="center" vertical="center"/>
    </xf>
    <xf numFmtId="0" fontId="19" fillId="0" borderId="4" xfId="0" applyFont="1" applyBorder="1" applyAlignment="1">
      <alignment horizontal="center" vertical="center" wrapText="1"/>
    </xf>
    <xf numFmtId="0" fontId="34" fillId="0" borderId="113" xfId="0" applyFont="1" applyBorder="1" applyAlignment="1">
      <alignment horizontal="left" vertical="center"/>
    </xf>
    <xf numFmtId="178" fontId="19" fillId="11" borderId="86" xfId="1" applyNumberFormat="1" applyFont="1" applyFill="1" applyBorder="1" applyAlignment="1" applyProtection="1">
      <alignment horizontal="right" vertical="center" shrinkToFit="1"/>
    </xf>
    <xf numFmtId="178" fontId="19" fillId="11" borderId="87" xfId="1" applyNumberFormat="1" applyFont="1" applyFill="1" applyBorder="1" applyAlignment="1" applyProtection="1">
      <alignment horizontal="right" vertical="center" shrinkToFit="1"/>
    </xf>
    <xf numFmtId="178" fontId="19" fillId="8" borderId="104" xfId="1" applyNumberFormat="1" applyFont="1" applyFill="1" applyBorder="1" applyAlignment="1" applyProtection="1">
      <alignment vertical="center" shrinkToFit="1"/>
    </xf>
    <xf numFmtId="178" fontId="19" fillId="8" borderId="86" xfId="1" applyNumberFormat="1" applyFont="1" applyFill="1" applyBorder="1" applyAlignment="1" applyProtection="1">
      <alignment vertical="center" shrinkToFit="1"/>
    </xf>
    <xf numFmtId="178" fontId="19" fillId="8" borderId="87" xfId="1" applyNumberFormat="1" applyFont="1" applyFill="1" applyBorder="1" applyAlignment="1" applyProtection="1">
      <alignment vertical="center" shrinkToFit="1"/>
    </xf>
    <xf numFmtId="178" fontId="19" fillId="0" borderId="14" xfId="0" applyNumberFormat="1" applyFont="1" applyBorder="1" applyAlignment="1">
      <alignment horizontal="center" vertical="center" wrapText="1"/>
    </xf>
    <xf numFmtId="178" fontId="19" fillId="0" borderId="15" xfId="0" applyNumberFormat="1" applyFont="1" applyBorder="1" applyAlignment="1">
      <alignment horizontal="center" vertical="center" wrapText="1"/>
    </xf>
    <xf numFmtId="178" fontId="19" fillId="0" borderId="16" xfId="0" applyNumberFormat="1" applyFont="1" applyBorder="1" applyAlignment="1">
      <alignment horizontal="center" vertical="center" wrapText="1"/>
    </xf>
    <xf numFmtId="178" fontId="19" fillId="0" borderId="21" xfId="0" applyNumberFormat="1" applyFont="1" applyBorder="1" applyAlignment="1">
      <alignment horizontal="center" vertical="center" wrapText="1"/>
    </xf>
    <xf numFmtId="178" fontId="19" fillId="0" borderId="24" xfId="0" applyNumberFormat="1" applyFont="1" applyBorder="1" applyAlignment="1">
      <alignment horizontal="center" vertical="center" wrapText="1"/>
    </xf>
    <xf numFmtId="178" fontId="19" fillId="11" borderId="89" xfId="1" applyNumberFormat="1" applyFont="1" applyFill="1" applyBorder="1" applyAlignment="1" applyProtection="1">
      <alignment horizontal="right" vertical="center" shrinkToFit="1"/>
    </xf>
    <xf numFmtId="178" fontId="19" fillId="11" borderId="90" xfId="1" applyNumberFormat="1" applyFont="1" applyFill="1" applyBorder="1" applyAlignment="1" applyProtection="1">
      <alignment horizontal="right" vertical="center" shrinkToFit="1"/>
    </xf>
    <xf numFmtId="178" fontId="19" fillId="8" borderId="88" xfId="1" applyNumberFormat="1" applyFont="1" applyFill="1" applyBorder="1" applyAlignment="1" applyProtection="1">
      <alignment vertical="center" shrinkToFit="1"/>
    </xf>
    <xf numFmtId="178" fontId="19" fillId="8" borderId="89" xfId="1" applyNumberFormat="1" applyFont="1" applyFill="1" applyBorder="1" applyAlignment="1" applyProtection="1">
      <alignment vertical="center" shrinkToFit="1"/>
    </xf>
    <xf numFmtId="178" fontId="19" fillId="8" borderId="90" xfId="1" applyNumberFormat="1" applyFont="1" applyFill="1" applyBorder="1" applyAlignment="1" applyProtection="1">
      <alignment vertical="center" shrinkToFit="1"/>
    </xf>
    <xf numFmtId="0" fontId="34" fillId="0" borderId="54" xfId="0" applyFont="1" applyBorder="1" applyAlignment="1">
      <alignment horizontal="left" vertical="center" shrinkToFit="1"/>
    </xf>
    <xf numFmtId="0" fontId="34" fillId="0" borderId="13" xfId="0" applyFont="1" applyBorder="1" applyAlignment="1">
      <alignment horizontal="left" vertical="center" shrinkToFit="1"/>
    </xf>
    <xf numFmtId="0" fontId="34" fillId="0" borderId="24" xfId="0" applyFont="1" applyBorder="1" applyAlignment="1">
      <alignment horizontal="left" vertical="center" shrinkToFit="1"/>
    </xf>
    <xf numFmtId="178" fontId="19" fillId="11" borderId="115" xfId="1" applyNumberFormat="1" applyFont="1" applyFill="1" applyBorder="1" applyAlignment="1" applyProtection="1">
      <alignment horizontal="right" vertical="center" shrinkToFit="1"/>
    </xf>
    <xf numFmtId="178" fontId="19" fillId="8" borderId="105" xfId="1" applyNumberFormat="1" applyFont="1" applyFill="1" applyBorder="1" applyAlignment="1" applyProtection="1">
      <alignment vertical="center" shrinkToFit="1"/>
    </xf>
    <xf numFmtId="178" fontId="19" fillId="8" borderId="91" xfId="1" applyNumberFormat="1" applyFont="1" applyFill="1" applyBorder="1" applyAlignment="1" applyProtection="1">
      <alignment vertical="center" shrinkToFit="1"/>
    </xf>
    <xf numFmtId="178" fontId="19" fillId="8" borderId="92" xfId="1" applyNumberFormat="1" applyFont="1" applyFill="1" applyBorder="1" applyAlignment="1" applyProtection="1">
      <alignment vertical="center" shrinkToFit="1"/>
    </xf>
    <xf numFmtId="38" fontId="19" fillId="8" borderId="15" xfId="1" applyFont="1" applyFill="1" applyBorder="1" applyAlignment="1" applyProtection="1">
      <alignment horizontal="right" vertical="center" shrinkToFit="1"/>
    </xf>
    <xf numFmtId="38" fontId="19" fillId="8" borderId="74" xfId="1" applyFont="1" applyFill="1" applyBorder="1" applyAlignment="1" applyProtection="1">
      <alignment horizontal="right" vertical="center" shrinkToFit="1"/>
    </xf>
    <xf numFmtId="38" fontId="19" fillId="8" borderId="0" xfId="1" applyFont="1" applyFill="1" applyBorder="1" applyAlignment="1" applyProtection="1">
      <alignment horizontal="right" vertical="center" shrinkToFit="1"/>
    </xf>
    <xf numFmtId="38" fontId="19" fillId="8" borderId="58" xfId="1" applyFont="1" applyFill="1" applyBorder="1" applyAlignment="1" applyProtection="1">
      <alignment horizontal="right" vertical="center" shrinkToFit="1"/>
    </xf>
    <xf numFmtId="38" fontId="19" fillId="8" borderId="47" xfId="1" applyFont="1" applyFill="1" applyBorder="1" applyAlignment="1" applyProtection="1">
      <alignment horizontal="right" vertical="center" shrinkToFit="1"/>
    </xf>
    <xf numFmtId="38" fontId="19" fillId="8" borderId="61" xfId="1" applyFont="1" applyFill="1" applyBorder="1" applyAlignment="1" applyProtection="1">
      <alignment horizontal="right" vertical="center" shrinkToFit="1"/>
    </xf>
    <xf numFmtId="0" fontId="34" fillId="0" borderId="114" xfId="0" applyFont="1" applyBorder="1" applyAlignment="1">
      <alignment horizontal="left" vertical="center"/>
    </xf>
    <xf numFmtId="0" fontId="34" fillId="0" borderId="89" xfId="0" applyFont="1" applyBorder="1" applyAlignment="1">
      <alignment horizontal="left" vertical="center"/>
    </xf>
    <xf numFmtId="0" fontId="34" fillId="0" borderId="90" xfId="0" applyFont="1" applyBorder="1" applyAlignment="1">
      <alignment horizontal="left" vertical="center"/>
    </xf>
    <xf numFmtId="178" fontId="19" fillId="11" borderId="88" xfId="1" applyNumberFormat="1" applyFont="1" applyFill="1" applyBorder="1" applyAlignment="1" applyProtection="1">
      <alignment horizontal="right" vertical="center" shrinkToFit="1"/>
    </xf>
    <xf numFmtId="178" fontId="19" fillId="8" borderId="104" xfId="1" applyNumberFormat="1" applyFont="1" applyFill="1" applyBorder="1" applyAlignment="1" applyProtection="1">
      <alignment horizontal="right" vertical="center" shrinkToFit="1"/>
    </xf>
    <xf numFmtId="178" fontId="19" fillId="8" borderId="86" xfId="1" applyNumberFormat="1" applyFont="1" applyFill="1" applyBorder="1" applyAlignment="1" applyProtection="1">
      <alignment horizontal="right" vertical="center" shrinkToFit="1"/>
    </xf>
    <xf numFmtId="178" fontId="19" fillId="8" borderId="87" xfId="1" applyNumberFormat="1" applyFont="1" applyFill="1" applyBorder="1" applyAlignment="1" applyProtection="1">
      <alignment horizontal="right" vertical="center" shrinkToFit="1"/>
    </xf>
    <xf numFmtId="0" fontId="34" fillId="0" borderId="54" xfId="0" applyFont="1" applyBorder="1" applyAlignment="1">
      <alignment horizontal="left" vertical="center"/>
    </xf>
    <xf numFmtId="0" fontId="34" fillId="0" borderId="13" xfId="0" applyFont="1" applyBorder="1" applyAlignment="1">
      <alignment horizontal="left" vertical="center"/>
    </xf>
    <xf numFmtId="0" fontId="34" fillId="0" borderId="24" xfId="0" applyFont="1" applyBorder="1" applyAlignment="1">
      <alignment horizontal="left" vertical="center"/>
    </xf>
    <xf numFmtId="178" fontId="19" fillId="11" borderId="105" xfId="1" applyNumberFormat="1" applyFont="1" applyFill="1" applyBorder="1" applyAlignment="1" applyProtection="1">
      <alignment horizontal="right" vertical="center" shrinkToFit="1"/>
    </xf>
    <xf numFmtId="178" fontId="19" fillId="11" borderId="91" xfId="1" applyNumberFormat="1" applyFont="1" applyFill="1" applyBorder="1" applyAlignment="1" applyProtection="1">
      <alignment horizontal="right" vertical="center" shrinkToFit="1"/>
    </xf>
    <xf numFmtId="178" fontId="19" fillId="11" borderId="92" xfId="1" applyNumberFormat="1" applyFont="1" applyFill="1" applyBorder="1" applyAlignment="1" applyProtection="1">
      <alignment horizontal="right" vertical="center" shrinkToFit="1"/>
    </xf>
    <xf numFmtId="0" fontId="29" fillId="0" borderId="70"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3" xfId="0" applyFont="1" applyBorder="1" applyAlignment="1">
      <alignment horizontal="center" vertical="center" shrinkToFit="1"/>
    </xf>
    <xf numFmtId="178" fontId="19" fillId="11" borderId="1" xfId="1" applyNumberFormat="1" applyFont="1" applyFill="1" applyBorder="1" applyAlignment="1" applyProtection="1">
      <alignment horizontal="right" vertical="center" shrinkToFit="1"/>
    </xf>
    <xf numFmtId="178" fontId="19" fillId="11" borderId="2" xfId="1" applyNumberFormat="1" applyFont="1" applyFill="1" applyBorder="1" applyAlignment="1" applyProtection="1">
      <alignment horizontal="right" vertical="center" shrinkToFit="1"/>
    </xf>
    <xf numFmtId="178" fontId="19" fillId="11" borderId="3" xfId="1" applyNumberFormat="1" applyFont="1" applyFill="1" applyBorder="1" applyAlignment="1" applyProtection="1">
      <alignment horizontal="right" vertical="center" shrinkToFit="1"/>
    </xf>
    <xf numFmtId="178" fontId="19" fillId="8" borderId="1" xfId="1" applyNumberFormat="1" applyFont="1" applyFill="1" applyBorder="1" applyAlignment="1" applyProtection="1">
      <alignment vertical="center" shrinkToFit="1"/>
    </xf>
    <xf numFmtId="178" fontId="19" fillId="8" borderId="2" xfId="1" applyNumberFormat="1" applyFont="1" applyFill="1" applyBorder="1" applyAlignment="1" applyProtection="1">
      <alignment vertical="center" shrinkToFit="1"/>
    </xf>
    <xf numFmtId="178" fontId="19" fillId="8" borderId="3" xfId="1" applyNumberFormat="1" applyFont="1" applyFill="1" applyBorder="1" applyAlignment="1" applyProtection="1">
      <alignment vertical="center" shrinkToFit="1"/>
    </xf>
    <xf numFmtId="178" fontId="19" fillId="8" borderId="35" xfId="1" applyNumberFormat="1" applyFont="1" applyFill="1" applyBorder="1" applyAlignment="1" applyProtection="1">
      <alignment horizontal="right" vertical="center" shrinkToFit="1"/>
    </xf>
    <xf numFmtId="178" fontId="19" fillId="8" borderId="76" xfId="1" applyNumberFormat="1" applyFont="1" applyFill="1" applyBorder="1" applyAlignment="1" applyProtection="1">
      <alignment horizontal="right" vertical="center" shrinkToFit="1"/>
    </xf>
    <xf numFmtId="178" fontId="19" fillId="8" borderId="42" xfId="1" applyNumberFormat="1" applyFont="1" applyFill="1" applyBorder="1" applyAlignment="1" applyProtection="1">
      <alignment horizontal="right" vertical="center" shrinkToFit="1"/>
    </xf>
    <xf numFmtId="3" fontId="19" fillId="11" borderId="46" xfId="0" applyNumberFormat="1" applyFont="1" applyFill="1" applyBorder="1" applyAlignment="1">
      <alignment horizontal="right" vertical="center"/>
    </xf>
    <xf numFmtId="3" fontId="19" fillId="11" borderId="43" xfId="0" applyNumberFormat="1" applyFont="1" applyFill="1" applyBorder="1" applyAlignment="1">
      <alignment horizontal="right" vertical="center"/>
    </xf>
    <xf numFmtId="178" fontId="19" fillId="0" borderId="91" xfId="1" applyNumberFormat="1" applyFont="1" applyBorder="1" applyAlignment="1" applyProtection="1">
      <alignment vertical="center" shrinkToFit="1"/>
    </xf>
    <xf numFmtId="178" fontId="19" fillId="0" borderId="92" xfId="1" applyNumberFormat="1" applyFont="1" applyBorder="1" applyAlignment="1" applyProtection="1">
      <alignment vertical="center" shrinkToFit="1"/>
    </xf>
    <xf numFmtId="0" fontId="19" fillId="0" borderId="60" xfId="0" applyFont="1" applyBorder="1" applyAlignment="1">
      <alignment horizontal="center" vertical="center"/>
    </xf>
    <xf numFmtId="0" fontId="19" fillId="0" borderId="47" xfId="0" applyFont="1" applyBorder="1" applyAlignment="1">
      <alignment horizontal="center" vertical="center"/>
    </xf>
    <xf numFmtId="0" fontId="19" fillId="0" borderId="62" xfId="0" applyFont="1" applyBorder="1" applyAlignment="1">
      <alignment horizontal="center" vertical="center"/>
    </xf>
    <xf numFmtId="178" fontId="19" fillId="13" borderId="45" xfId="0" applyNumberFormat="1" applyFont="1" applyFill="1" applyBorder="1" applyAlignment="1">
      <alignment horizontal="right" vertical="center" shrinkToFit="1"/>
    </xf>
    <xf numFmtId="178" fontId="19" fillId="13" borderId="47" xfId="0" applyNumberFormat="1" applyFont="1" applyFill="1" applyBorder="1" applyAlignment="1">
      <alignment horizontal="right" vertical="center" shrinkToFit="1"/>
    </xf>
    <xf numFmtId="178" fontId="19" fillId="13" borderId="62" xfId="0" applyNumberFormat="1" applyFont="1" applyFill="1" applyBorder="1" applyAlignment="1">
      <alignment horizontal="right" vertical="center" shrinkToFit="1"/>
    </xf>
    <xf numFmtId="178" fontId="19" fillId="8" borderId="62" xfId="1" applyNumberFormat="1" applyFont="1" applyFill="1" applyBorder="1" applyAlignment="1" applyProtection="1">
      <alignment vertical="center" shrinkToFit="1"/>
    </xf>
    <xf numFmtId="189" fontId="19" fillId="10" borderId="35" xfId="0" applyNumberFormat="1" applyFont="1" applyFill="1" applyBorder="1" applyAlignment="1" applyProtection="1">
      <alignment horizontal="right" vertical="center"/>
      <protection locked="0"/>
    </xf>
    <xf numFmtId="3" fontId="19" fillId="8" borderId="34" xfId="0" applyNumberFormat="1" applyFont="1" applyFill="1" applyBorder="1" applyAlignment="1">
      <alignment horizontal="right" vertical="center"/>
    </xf>
    <xf numFmtId="0" fontId="19" fillId="8" borderId="34" xfId="0" applyFont="1" applyFill="1" applyBorder="1" applyAlignment="1">
      <alignment horizontal="right" vertical="center"/>
    </xf>
    <xf numFmtId="0" fontId="19" fillId="8" borderId="35" xfId="0" applyFont="1" applyFill="1" applyBorder="1" applyAlignment="1">
      <alignment horizontal="right" vertical="center"/>
    </xf>
    <xf numFmtId="190" fontId="29" fillId="8" borderId="8" xfId="1" applyNumberFormat="1" applyFont="1" applyFill="1" applyBorder="1" applyAlignment="1" applyProtection="1">
      <alignment horizontal="center" vertical="center"/>
    </xf>
    <xf numFmtId="190" fontId="29" fillId="8" borderId="43" xfId="1" applyNumberFormat="1" applyFont="1" applyFill="1" applyBorder="1" applyAlignment="1" applyProtection="1">
      <alignment horizontal="center" vertical="center"/>
    </xf>
    <xf numFmtId="190" fontId="29" fillId="8" borderId="9" xfId="1" applyNumberFormat="1" applyFont="1" applyFill="1" applyBorder="1" applyAlignment="1" applyProtection="1">
      <alignment horizontal="center" vertical="center"/>
    </xf>
    <xf numFmtId="176" fontId="29" fillId="0" borderId="8" xfId="0" applyNumberFormat="1" applyFont="1" applyBorder="1" applyAlignment="1">
      <alignment horizontal="center" vertical="center"/>
    </xf>
    <xf numFmtId="176" fontId="29" fillId="0" borderId="43" xfId="0" applyNumberFormat="1" applyFont="1" applyBorder="1" applyAlignment="1">
      <alignment horizontal="center" vertical="center"/>
    </xf>
    <xf numFmtId="176" fontId="29" fillId="0" borderId="9" xfId="0" applyNumberFormat="1" applyFont="1" applyBorder="1" applyAlignment="1">
      <alignment horizontal="center" vertical="center"/>
    </xf>
    <xf numFmtId="0" fontId="29" fillId="0" borderId="0" xfId="0" applyFont="1" applyAlignment="1">
      <alignment horizontal="center" vertical="center"/>
    </xf>
    <xf numFmtId="176" fontId="29" fillId="8" borderId="8" xfId="0" applyNumberFormat="1" applyFont="1" applyFill="1" applyBorder="1" applyAlignment="1">
      <alignment horizontal="right" vertical="center"/>
    </xf>
    <xf numFmtId="176" fontId="29" fillId="8" borderId="43" xfId="0" applyNumberFormat="1" applyFont="1" applyFill="1" applyBorder="1" applyAlignment="1">
      <alignment horizontal="right" vertical="center"/>
    </xf>
    <xf numFmtId="176" fontId="29" fillId="8" borderId="9" xfId="0" applyNumberFormat="1" applyFont="1" applyFill="1" applyBorder="1" applyAlignment="1">
      <alignment horizontal="right" vertical="center"/>
    </xf>
  </cellXfs>
  <cellStyles count="2">
    <cellStyle name="桁区切り" xfId="1" builtinId="6"/>
    <cellStyle name="標準" xfId="0" builtinId="0"/>
  </cellStyles>
  <dxfs count="78">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9" tint="0.59996337778862885"/>
        </patternFill>
      </fill>
    </dxf>
    <dxf>
      <fill>
        <patternFill>
          <bgColor theme="9"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208895</xdr:colOff>
      <xdr:row>29</xdr:row>
      <xdr:rowOff>190500</xdr:rowOff>
    </xdr:from>
    <xdr:to>
      <xdr:col>13</xdr:col>
      <xdr:colOff>676217</xdr:colOff>
      <xdr:row>53</xdr:row>
      <xdr:rowOff>219074</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647045" y="6943725"/>
          <a:ext cx="8696922" cy="5743575"/>
        </a:xfrm>
        <a:prstGeom prst="rect">
          <a:avLst/>
        </a:prstGeom>
        <a:ln w="38100">
          <a:solidFill>
            <a:schemeClr val="accent1">
              <a:lumMod val="75000"/>
            </a:schemeClr>
          </a:solidFill>
        </a:ln>
      </xdr:spPr>
    </xdr:pic>
    <xdr:clientData/>
  </xdr:twoCellAnchor>
  <xdr:twoCellAnchor editAs="oneCell">
    <xdr:from>
      <xdr:col>1</xdr:col>
      <xdr:colOff>123824</xdr:colOff>
      <xdr:row>6</xdr:row>
      <xdr:rowOff>57148</xdr:rowOff>
    </xdr:from>
    <xdr:to>
      <xdr:col>10</xdr:col>
      <xdr:colOff>427814</xdr:colOff>
      <xdr:row>17</xdr:row>
      <xdr:rowOff>142535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561974" y="1571623"/>
          <a:ext cx="6476190" cy="2704762"/>
        </a:xfrm>
        <a:prstGeom prst="rect">
          <a:avLst/>
        </a:prstGeom>
        <a:ln w="31750">
          <a:solidFill>
            <a:srgbClr val="0070C0"/>
          </a:solidFill>
        </a:ln>
      </xdr:spPr>
    </xdr:pic>
    <xdr:clientData/>
  </xdr:twoCellAnchor>
  <xdr:twoCellAnchor>
    <xdr:from>
      <xdr:col>8</xdr:col>
      <xdr:colOff>57150</xdr:colOff>
      <xdr:row>38</xdr:row>
      <xdr:rowOff>123825</xdr:rowOff>
    </xdr:from>
    <xdr:to>
      <xdr:col>13</xdr:col>
      <xdr:colOff>600075</xdr:colOff>
      <xdr:row>40</xdr:row>
      <xdr:rowOff>152400</xdr:rowOff>
    </xdr:to>
    <xdr:sp macro="" textlink="">
      <xdr:nvSpPr>
        <xdr:cNvPr id="4" name="四角形: 角を丸くする 9">
          <a:extLst>
            <a:ext uri="{FF2B5EF4-FFF2-40B4-BE49-F238E27FC236}">
              <a16:creationId xmlns:a16="http://schemas.microsoft.com/office/drawing/2014/main" id="{00000000-0008-0000-0000-000004000000}"/>
            </a:ext>
          </a:extLst>
        </xdr:cNvPr>
        <xdr:cNvSpPr/>
      </xdr:nvSpPr>
      <xdr:spPr>
        <a:xfrm>
          <a:off x="5295900" y="9020175"/>
          <a:ext cx="3971925" cy="504825"/>
        </a:xfrm>
        <a:prstGeom prst="roundRect">
          <a:avLst/>
        </a:prstGeom>
        <a:noFill/>
        <a:ln w="28575">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361951</xdr:colOff>
      <xdr:row>11</xdr:row>
      <xdr:rowOff>133349</xdr:rowOff>
    </xdr:from>
    <xdr:to>
      <xdr:col>8</xdr:col>
      <xdr:colOff>352425</xdr:colOff>
      <xdr:row>16</xdr:row>
      <xdr:rowOff>161925</xdr:rowOff>
    </xdr:to>
    <xdr:sp macro="" textlink="">
      <xdr:nvSpPr>
        <xdr:cNvPr id="5" name="四角形: 角を丸くする 9">
          <a:extLst>
            <a:ext uri="{FF2B5EF4-FFF2-40B4-BE49-F238E27FC236}">
              <a16:creationId xmlns:a16="http://schemas.microsoft.com/office/drawing/2014/main" id="{00000000-0008-0000-0000-000005000000}"/>
            </a:ext>
          </a:extLst>
        </xdr:cNvPr>
        <xdr:cNvSpPr/>
      </xdr:nvSpPr>
      <xdr:spPr>
        <a:xfrm>
          <a:off x="2171701" y="2838449"/>
          <a:ext cx="3419474" cy="12192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36</xdr:row>
      <xdr:rowOff>47624</xdr:rowOff>
    </xdr:from>
    <xdr:to>
      <xdr:col>6</xdr:col>
      <xdr:colOff>19050</xdr:colOff>
      <xdr:row>53</xdr:row>
      <xdr:rowOff>161924</xdr:rowOff>
    </xdr:to>
    <xdr:sp macro="" textlink="">
      <xdr:nvSpPr>
        <xdr:cNvPr id="6" name="四角形: 角を丸くする 9">
          <a:extLst>
            <a:ext uri="{FF2B5EF4-FFF2-40B4-BE49-F238E27FC236}">
              <a16:creationId xmlns:a16="http://schemas.microsoft.com/office/drawing/2014/main" id="{00000000-0008-0000-0000-000006000000}"/>
            </a:ext>
          </a:extLst>
        </xdr:cNvPr>
        <xdr:cNvSpPr/>
      </xdr:nvSpPr>
      <xdr:spPr>
        <a:xfrm>
          <a:off x="1304925" y="8467724"/>
          <a:ext cx="2581275" cy="416242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323850</xdr:colOff>
      <xdr:row>36</xdr:row>
      <xdr:rowOff>28576</xdr:rowOff>
    </xdr:from>
    <xdr:to>
      <xdr:col>13</xdr:col>
      <xdr:colOff>676274</xdr:colOff>
      <xdr:row>53</xdr:row>
      <xdr:rowOff>161925</xdr:rowOff>
    </xdr:to>
    <xdr:sp macro="" textlink="">
      <xdr:nvSpPr>
        <xdr:cNvPr id="7" name="四角形: 角を丸くする 9">
          <a:extLst>
            <a:ext uri="{FF2B5EF4-FFF2-40B4-BE49-F238E27FC236}">
              <a16:creationId xmlns:a16="http://schemas.microsoft.com/office/drawing/2014/main" id="{00000000-0008-0000-0000-000007000000}"/>
            </a:ext>
          </a:extLst>
        </xdr:cNvPr>
        <xdr:cNvSpPr/>
      </xdr:nvSpPr>
      <xdr:spPr>
        <a:xfrm>
          <a:off x="6248400" y="8686801"/>
          <a:ext cx="3095624" cy="418147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editAs="oneCell">
    <xdr:from>
      <xdr:col>1</xdr:col>
      <xdr:colOff>9525</xdr:colOff>
      <xdr:row>78</xdr:row>
      <xdr:rowOff>104775</xdr:rowOff>
    </xdr:from>
    <xdr:to>
      <xdr:col>12</xdr:col>
      <xdr:colOff>170487</xdr:colOff>
      <xdr:row>95</xdr:row>
      <xdr:rowOff>199507</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447675" y="16859250"/>
          <a:ext cx="7704762" cy="4142857"/>
        </a:xfrm>
        <a:prstGeom prst="rect">
          <a:avLst/>
        </a:prstGeom>
        <a:ln w="28575">
          <a:solidFill>
            <a:srgbClr val="0070C0"/>
          </a:solidFill>
        </a:ln>
      </xdr:spPr>
    </xdr:pic>
    <xdr:clientData/>
  </xdr:twoCellAnchor>
  <xdr:twoCellAnchor editAs="oneCell">
    <xdr:from>
      <xdr:col>1</xdr:col>
      <xdr:colOff>28575</xdr:colOff>
      <xdr:row>102</xdr:row>
      <xdr:rowOff>114300</xdr:rowOff>
    </xdr:from>
    <xdr:to>
      <xdr:col>6</xdr:col>
      <xdr:colOff>647194</xdr:colOff>
      <xdr:row>118</xdr:row>
      <xdr:rowOff>37632</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a:stretch>
          <a:fillRect/>
        </a:stretch>
      </xdr:blipFill>
      <xdr:spPr>
        <a:xfrm>
          <a:off x="466725" y="22583775"/>
          <a:ext cx="4047619" cy="3733333"/>
        </a:xfrm>
        <a:prstGeom prst="rect">
          <a:avLst/>
        </a:prstGeom>
        <a:ln w="28575">
          <a:solidFill>
            <a:srgbClr val="0070C0"/>
          </a:solidFill>
        </a:ln>
      </xdr:spPr>
    </xdr:pic>
    <xdr:clientData/>
  </xdr:twoCellAnchor>
  <xdr:twoCellAnchor>
    <xdr:from>
      <xdr:col>3</xdr:col>
      <xdr:colOff>285750</xdr:colOff>
      <xdr:row>106</xdr:row>
      <xdr:rowOff>47626</xdr:rowOff>
    </xdr:from>
    <xdr:to>
      <xdr:col>5</xdr:col>
      <xdr:colOff>666750</xdr:colOff>
      <xdr:row>118</xdr:row>
      <xdr:rowOff>66676</xdr:rowOff>
    </xdr:to>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a:xfrm>
          <a:off x="2095500" y="23469601"/>
          <a:ext cx="1752600" cy="28765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104775</xdr:colOff>
      <xdr:row>54</xdr:row>
      <xdr:rowOff>142873</xdr:rowOff>
    </xdr:from>
    <xdr:to>
      <xdr:col>11</xdr:col>
      <xdr:colOff>504825</xdr:colOff>
      <xdr:row>57</xdr:row>
      <xdr:rowOff>171450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5343525" y="12849223"/>
          <a:ext cx="2457450" cy="742952"/>
        </a:xfrm>
        <a:prstGeom prst="wedgeRoundRectCallout">
          <a:avLst>
            <a:gd name="adj1" fmla="val -32891"/>
            <a:gd name="adj2" fmla="val -84353"/>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JAS</a:t>
          </a:r>
          <a:r>
            <a:rPr kumimoji="1" lang="ja-JP" altLang="en-US" sz="1100">
              <a:solidFill>
                <a:srgbClr val="FF0000"/>
              </a:solidFill>
            </a:rPr>
            <a:t>等</a:t>
          </a:r>
          <a:r>
            <a:rPr kumimoji="1" lang="ja-JP" altLang="en-US" sz="1100">
              <a:solidFill>
                <a:sysClr val="windowText" lastClr="000000"/>
              </a:solidFill>
            </a:rPr>
            <a:t>の種類」から自動的に表示されるので変更しないでください。</a:t>
          </a:r>
        </a:p>
      </xdr:txBody>
    </xdr:sp>
    <xdr:clientData/>
  </xdr:twoCellAnchor>
  <xdr:twoCellAnchor>
    <xdr:from>
      <xdr:col>6</xdr:col>
      <xdr:colOff>9525</xdr:colOff>
      <xdr:row>36</xdr:row>
      <xdr:rowOff>47625</xdr:rowOff>
    </xdr:from>
    <xdr:to>
      <xdr:col>8</xdr:col>
      <xdr:colOff>38100</xdr:colOff>
      <xdr:row>53</xdr:row>
      <xdr:rowOff>161925</xdr:rowOff>
    </xdr:to>
    <xdr:sp macro="" textlink="">
      <xdr:nvSpPr>
        <xdr:cNvPr id="13" name="四角形: 角を丸くする 9">
          <a:extLst>
            <a:ext uri="{FF2B5EF4-FFF2-40B4-BE49-F238E27FC236}">
              <a16:creationId xmlns:a16="http://schemas.microsoft.com/office/drawing/2014/main" id="{00000000-0008-0000-0000-00000D000000}"/>
            </a:ext>
          </a:extLst>
        </xdr:cNvPr>
        <xdr:cNvSpPr/>
      </xdr:nvSpPr>
      <xdr:spPr>
        <a:xfrm>
          <a:off x="3876675" y="8705850"/>
          <a:ext cx="1400175" cy="4162425"/>
        </a:xfrm>
        <a:prstGeom prst="round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369094</xdr:colOff>
      <xdr:row>0</xdr:row>
      <xdr:rowOff>0</xdr:rowOff>
    </xdr:from>
    <xdr:to>
      <xdr:col>22</xdr:col>
      <xdr:colOff>122464</xdr:colOff>
      <xdr:row>7</xdr:row>
      <xdr:rowOff>61027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7961769" y="0"/>
          <a:ext cx="3239520" cy="2451802"/>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調達費として加工費、運搬費を計上する場合は、必ず</a:t>
          </a:r>
          <a:r>
            <a:rPr kumimoji="1" lang="en-US" altLang="ja-JP" sz="1600">
              <a:solidFill>
                <a:sysClr val="windowText" lastClr="000000"/>
              </a:solidFill>
            </a:rPr>
            <a:t>『</a:t>
          </a:r>
          <a:r>
            <a:rPr kumimoji="1" lang="ja-JP" altLang="en-US" sz="1600">
              <a:solidFill>
                <a:sysClr val="windowText" lastClr="000000"/>
              </a:solidFill>
            </a:rPr>
            <a:t>○加工費の対象をチェック、○運搬費の対象をチェック</a:t>
          </a:r>
          <a:r>
            <a:rPr kumimoji="1" lang="en-US" altLang="ja-JP" sz="1600">
              <a:solidFill>
                <a:sysClr val="windowText" lastClr="000000"/>
              </a:solidFill>
            </a:rPr>
            <a:t>』</a:t>
          </a:r>
          <a:r>
            <a:rPr kumimoji="1" lang="ja-JP" altLang="en-US" sz="1600">
              <a:solidFill>
                <a:sysClr val="windowText" lastClr="000000"/>
              </a:solidFill>
            </a:rPr>
            <a:t>の表も記入をして下さい。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607217</xdr:colOff>
      <xdr:row>3</xdr:row>
      <xdr:rowOff>226219</xdr:rowOff>
    </xdr:from>
    <xdr:to>
      <xdr:col>23</xdr:col>
      <xdr:colOff>62932</xdr:colOff>
      <xdr:row>8</xdr:row>
      <xdr:rowOff>154782</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18204655" y="1107282"/>
          <a:ext cx="3968183" cy="1762125"/>
        </a:xfrm>
        <a:prstGeom prst="round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調達費として加工費、運搬費を計上する場合は、必ず</a:t>
          </a:r>
          <a:r>
            <a:rPr kumimoji="1" lang="en-US" altLang="ja-JP" sz="1600">
              <a:solidFill>
                <a:sysClr val="windowText" lastClr="000000"/>
              </a:solidFill>
            </a:rPr>
            <a:t>『</a:t>
          </a:r>
          <a:r>
            <a:rPr kumimoji="1" lang="ja-JP" altLang="en-US" sz="1600">
              <a:solidFill>
                <a:sysClr val="windowText" lastClr="000000"/>
              </a:solidFill>
            </a:rPr>
            <a:t>○加工費の対象をチェック、○運搬費の対象をチェック</a:t>
          </a:r>
          <a:r>
            <a:rPr kumimoji="1" lang="en-US" altLang="ja-JP" sz="1600">
              <a:solidFill>
                <a:sysClr val="windowText" lastClr="000000"/>
              </a:solidFill>
            </a:rPr>
            <a:t>』</a:t>
          </a:r>
          <a:r>
            <a:rPr kumimoji="1" lang="ja-JP" altLang="en-US" sz="1600">
              <a:solidFill>
                <a:sysClr val="windowText" lastClr="000000"/>
              </a:solidFill>
            </a:rPr>
            <a:t>の表も記入をして下さい。</a:t>
          </a:r>
        </a:p>
      </xdr:txBody>
    </xdr:sp>
    <xdr:clientData/>
  </xdr:twoCellAnchor>
  <xdr:twoCellAnchor>
    <xdr:from>
      <xdr:col>28</xdr:col>
      <xdr:colOff>0</xdr:colOff>
      <xdr:row>2</xdr:row>
      <xdr:rowOff>0</xdr:rowOff>
    </xdr:from>
    <xdr:to>
      <xdr:col>32</xdr:col>
      <xdr:colOff>279955</xdr:colOff>
      <xdr:row>10</xdr:row>
      <xdr:rowOff>133260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26038969" y="631031"/>
          <a:ext cx="3042205" cy="269310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72000" tIns="36000" rIns="72000" bIns="36000" rtlCol="0" anchor="ctr"/>
        <a:lstStyle/>
        <a:p>
          <a:pPr algn="l"/>
          <a:r>
            <a:rPr kumimoji="1" lang="ja-JP" altLang="en-US" sz="2800">
              <a:latin typeface="UD デジタル 教科書体 NP-B" panose="02020700000000000000" pitchFamily="18" charset="-128"/>
              <a:ea typeface="UD デジタル 教科書体 NP-B" panose="02020700000000000000" pitchFamily="18" charset="-128"/>
            </a:rPr>
            <a:t>必ず印刷して、他の申請書類と併せてご提出ください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657359</xdr:colOff>
      <xdr:row>1</xdr:row>
      <xdr:rowOff>53662</xdr:rowOff>
    </xdr:from>
    <xdr:to>
      <xdr:col>34</xdr:col>
      <xdr:colOff>45815</xdr:colOff>
      <xdr:row>12</xdr:row>
      <xdr:rowOff>39993</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19331725" y="389049"/>
          <a:ext cx="3050886" cy="264259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72000" tIns="36000" rIns="72000" bIns="36000" rtlCol="0" anchor="ctr"/>
        <a:lstStyle/>
        <a:p>
          <a:pPr algn="l"/>
          <a:r>
            <a:rPr kumimoji="1" lang="ja-JP" altLang="en-US" sz="2800">
              <a:latin typeface="UD デジタル 教科書体 NP-B" panose="02020700000000000000" pitchFamily="18" charset="-128"/>
              <a:ea typeface="UD デジタル 教科書体 NP-B" panose="02020700000000000000" pitchFamily="18" charset="-128"/>
            </a:rPr>
            <a:t>必ず印刷して、他の申請書類と併せてご提出ください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100853</xdr:colOff>
      <xdr:row>2</xdr:row>
      <xdr:rowOff>212913</xdr:rowOff>
    </xdr:from>
    <xdr:to>
      <xdr:col>45</xdr:col>
      <xdr:colOff>61440</xdr:colOff>
      <xdr:row>14</xdr:row>
      <xdr:rowOff>205399</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9625853" y="683560"/>
          <a:ext cx="3042205" cy="269310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72000" tIns="36000" rIns="72000" bIns="36000" rtlCol="0" anchor="ctr"/>
        <a:lstStyle/>
        <a:p>
          <a:pPr algn="l"/>
          <a:r>
            <a:rPr kumimoji="1" lang="ja-JP" altLang="en-US" sz="2800">
              <a:latin typeface="UD デジタル 教科書体 NP-B" panose="02020700000000000000" pitchFamily="18" charset="-128"/>
              <a:ea typeface="UD デジタル 教科書体 NP-B" panose="02020700000000000000" pitchFamily="18" charset="-128"/>
            </a:rPr>
            <a:t>必ず印刷して、他の申請書類と併せてご提出ください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1</xdr:row>
      <xdr:rowOff>0</xdr:rowOff>
    </xdr:from>
    <xdr:to>
      <xdr:col>32</xdr:col>
      <xdr:colOff>279955</xdr:colOff>
      <xdr:row>10</xdr:row>
      <xdr:rowOff>97542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6086594" y="321469"/>
          <a:ext cx="3042205" cy="269310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72000" tIns="36000" rIns="72000" bIns="36000" rtlCol="0" anchor="ctr"/>
        <a:lstStyle/>
        <a:p>
          <a:pPr algn="l"/>
          <a:r>
            <a:rPr kumimoji="1" lang="ja-JP" altLang="en-US" sz="2800">
              <a:latin typeface="UD デジタル 教科書体 NP-B" panose="02020700000000000000" pitchFamily="18" charset="-128"/>
              <a:ea typeface="UD デジタル 教科書体 NP-B" panose="02020700000000000000" pitchFamily="18" charset="-128"/>
            </a:rPr>
            <a:t>必ず印刷して、他の申請書類と併せてご提出ください</a:t>
          </a:r>
        </a:p>
      </xdr:txBody>
    </xdr:sp>
    <xdr:clientData/>
  </xdr:twoCellAnchor>
  <xdr:twoCellAnchor>
    <xdr:from>
      <xdr:col>14</xdr:col>
      <xdr:colOff>0</xdr:colOff>
      <xdr:row>2</xdr:row>
      <xdr:rowOff>0</xdr:rowOff>
    </xdr:from>
    <xdr:to>
      <xdr:col>17</xdr:col>
      <xdr:colOff>247233</xdr:colOff>
      <xdr:row>2</xdr:row>
      <xdr:rowOff>242326</xdr:rowOff>
    </xdr:to>
    <xdr:sp macro="" textlink="">
      <xdr:nvSpPr>
        <xdr:cNvPr id="3" name="左矢印 2">
          <a:extLst>
            <a:ext uri="{FF2B5EF4-FFF2-40B4-BE49-F238E27FC236}">
              <a16:creationId xmlns:a16="http://schemas.microsoft.com/office/drawing/2014/main" id="{00000000-0008-0000-0500-000003000000}"/>
            </a:ext>
          </a:extLst>
        </xdr:cNvPr>
        <xdr:cNvSpPr/>
      </xdr:nvSpPr>
      <xdr:spPr>
        <a:xfrm>
          <a:off x="15228094" y="631031"/>
          <a:ext cx="2676108" cy="242326"/>
        </a:xfrm>
        <a:prstGeom prst="leftArrow">
          <a:avLst>
            <a:gd name="adj1" fmla="val 100000"/>
            <a:gd name="adj2"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UD デジタル 教科書体 NK-B" panose="02020700000000000000" pitchFamily="18" charset="-128"/>
              <a:ea typeface="UD デジタル 教科書体 NK-B" panose="02020700000000000000" pitchFamily="18" charset="-128"/>
            </a:rPr>
            <a:t>事業申請番号を入力してください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0</xdr:colOff>
      <xdr:row>4</xdr:row>
      <xdr:rowOff>0</xdr:rowOff>
    </xdr:from>
    <xdr:to>
      <xdr:col>33</xdr:col>
      <xdr:colOff>320776</xdr:colOff>
      <xdr:row>14</xdr:row>
      <xdr:rowOff>53319</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7362714" y="1115786"/>
          <a:ext cx="3042205" cy="269310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72000" tIns="36000" rIns="72000" bIns="36000" rtlCol="0" anchor="ctr"/>
        <a:lstStyle/>
        <a:p>
          <a:pPr algn="l"/>
          <a:r>
            <a:rPr kumimoji="1" lang="ja-JP" altLang="en-US" sz="2800">
              <a:latin typeface="UD デジタル 教科書体 NP-B" panose="02020700000000000000" pitchFamily="18" charset="-128"/>
              <a:ea typeface="UD デジタル 教科書体 NP-B" panose="02020700000000000000" pitchFamily="18" charset="-128"/>
            </a:rPr>
            <a:t>必ず印刷して、他の申請書類と併せてご提出ください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34</xdr:col>
      <xdr:colOff>24423</xdr:colOff>
      <xdr:row>1</xdr:row>
      <xdr:rowOff>146538</xdr:rowOff>
    </xdr:from>
    <xdr:to>
      <xdr:col>44</xdr:col>
      <xdr:colOff>257974</xdr:colOff>
      <xdr:row>13</xdr:row>
      <xdr:rowOff>43200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9659327" y="390769"/>
          <a:ext cx="3042205" cy="269310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72000" tIns="36000" rIns="72000" bIns="36000" rtlCol="0" anchor="ctr"/>
        <a:lstStyle/>
        <a:p>
          <a:pPr algn="l"/>
          <a:r>
            <a:rPr kumimoji="1" lang="ja-JP" altLang="en-US" sz="2800">
              <a:latin typeface="UD デジタル 教科書体 NP-B" panose="02020700000000000000" pitchFamily="18" charset="-128"/>
              <a:ea typeface="UD デジタル 教科書体 NP-B" panose="02020700000000000000" pitchFamily="18" charset="-128"/>
            </a:rPr>
            <a:t>必ず印刷して、他の申請書類と併せてご提出ください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showGridLines="0" topLeftCell="A12" zoomScale="78" zoomScaleNormal="78" workbookViewId="0">
      <selection activeCell="B23" sqref="B23"/>
    </sheetView>
  </sheetViews>
  <sheetFormatPr defaultRowHeight="18.75"/>
  <cols>
    <col min="1" max="1" width="5.75" customWidth="1"/>
  </cols>
  <sheetData>
    <row r="1" spans="1:2" s="1" customFormat="1" ht="25.5">
      <c r="A1" s="1" t="s">
        <v>0</v>
      </c>
    </row>
    <row r="3" spans="1:2">
      <c r="A3" t="s">
        <v>1</v>
      </c>
    </row>
    <row r="4" spans="1:2">
      <c r="A4" t="s">
        <v>2</v>
      </c>
      <c r="B4" s="2" t="s">
        <v>3</v>
      </c>
    </row>
    <row r="5" spans="1:2">
      <c r="B5" t="s">
        <v>4</v>
      </c>
    </row>
    <row r="6" spans="1:2">
      <c r="B6" t="s">
        <v>5</v>
      </c>
    </row>
    <row r="20" spans="1:2">
      <c r="A20" t="s">
        <v>6</v>
      </c>
      <c r="B20" s="2" t="s">
        <v>7</v>
      </c>
    </row>
    <row r="21" spans="1:2">
      <c r="B21" s="3" t="s">
        <v>8</v>
      </c>
    </row>
    <row r="22" spans="1:2">
      <c r="B22" t="s">
        <v>327</v>
      </c>
    </row>
    <row r="23" spans="1:2">
      <c r="B23" t="s">
        <v>9</v>
      </c>
    </row>
    <row r="24" spans="1:2">
      <c r="B24" t="s">
        <v>10</v>
      </c>
    </row>
    <row r="25" spans="1:2">
      <c r="B25" t="s">
        <v>297</v>
      </c>
    </row>
    <row r="26" spans="1:2">
      <c r="B26" t="s">
        <v>11</v>
      </c>
    </row>
    <row r="27" spans="1:2">
      <c r="B27" t="s">
        <v>12</v>
      </c>
    </row>
    <row r="28" spans="1:2">
      <c r="B28" t="s">
        <v>13</v>
      </c>
    </row>
    <row r="29" spans="1:2">
      <c r="B29" t="s">
        <v>14</v>
      </c>
    </row>
    <row r="58" spans="2:10">
      <c r="B58" t="s">
        <v>15</v>
      </c>
    </row>
    <row r="59" spans="2:10">
      <c r="B59" s="401" t="s">
        <v>163</v>
      </c>
      <c r="C59" s="402"/>
      <c r="D59" s="402"/>
      <c r="E59" s="402"/>
      <c r="F59" s="403"/>
      <c r="G59" s="401" t="s">
        <v>165</v>
      </c>
      <c r="H59" s="402"/>
      <c r="I59" s="402"/>
      <c r="J59" s="403"/>
    </row>
    <row r="60" spans="2:10">
      <c r="B60" s="401" t="s">
        <v>167</v>
      </c>
      <c r="C60" s="402"/>
      <c r="D60" s="402"/>
      <c r="E60" s="402"/>
      <c r="F60" s="403"/>
      <c r="G60" s="401" t="s">
        <v>165</v>
      </c>
      <c r="H60" s="402"/>
      <c r="I60" s="402"/>
      <c r="J60" s="403"/>
    </row>
    <row r="61" spans="2:10">
      <c r="B61" s="401" t="s">
        <v>169</v>
      </c>
      <c r="C61" s="402"/>
      <c r="D61" s="402"/>
      <c r="E61" s="402"/>
      <c r="F61" s="403"/>
      <c r="G61" s="401" t="s">
        <v>165</v>
      </c>
      <c r="H61" s="402"/>
      <c r="I61" s="402"/>
      <c r="J61" s="403"/>
    </row>
    <row r="62" spans="2:10">
      <c r="B62" s="401" t="s">
        <v>178</v>
      </c>
      <c r="C62" s="402"/>
      <c r="D62" s="402"/>
      <c r="E62" s="402"/>
      <c r="F62" s="403"/>
      <c r="G62" s="401" t="s">
        <v>168</v>
      </c>
      <c r="H62" s="402"/>
      <c r="I62" s="402"/>
      <c r="J62" s="403"/>
    </row>
    <row r="63" spans="2:10">
      <c r="B63" s="401" t="s">
        <v>170</v>
      </c>
      <c r="C63" s="402"/>
      <c r="D63" s="402"/>
      <c r="E63" s="402"/>
      <c r="F63" s="403"/>
      <c r="G63" s="401" t="s">
        <v>16</v>
      </c>
      <c r="H63" s="402"/>
      <c r="I63" s="402"/>
      <c r="J63" s="403"/>
    </row>
    <row r="64" spans="2:10">
      <c r="B64" s="401" t="s">
        <v>171</v>
      </c>
      <c r="C64" s="402"/>
      <c r="D64" s="402"/>
      <c r="E64" s="402"/>
      <c r="F64" s="403"/>
      <c r="G64" s="401" t="s">
        <v>172</v>
      </c>
      <c r="H64" s="402"/>
      <c r="I64" s="402"/>
      <c r="J64" s="403"/>
    </row>
    <row r="65" spans="1:10">
      <c r="B65" s="401" t="s">
        <v>173</v>
      </c>
      <c r="C65" s="402"/>
      <c r="D65" s="402"/>
      <c r="E65" s="402"/>
      <c r="F65" s="403"/>
      <c r="G65" s="401" t="s">
        <v>172</v>
      </c>
      <c r="H65" s="402"/>
      <c r="I65" s="402"/>
      <c r="J65" s="403"/>
    </row>
    <row r="66" spans="1:10">
      <c r="B66" s="401" t="s">
        <v>17</v>
      </c>
      <c r="C66" s="402"/>
      <c r="D66" s="402"/>
      <c r="E66" s="402"/>
      <c r="F66" s="403"/>
      <c r="G66" s="401" t="s">
        <v>172</v>
      </c>
      <c r="H66" s="402"/>
      <c r="I66" s="402"/>
      <c r="J66" s="403"/>
    </row>
    <row r="67" spans="1:10">
      <c r="B67" s="401" t="s">
        <v>175</v>
      </c>
      <c r="C67" s="402"/>
      <c r="D67" s="402"/>
      <c r="E67" s="402"/>
      <c r="F67" s="403"/>
      <c r="G67" s="401" t="s">
        <v>172</v>
      </c>
      <c r="H67" s="402"/>
      <c r="I67" s="402"/>
      <c r="J67" s="403"/>
    </row>
    <row r="68" spans="1:10">
      <c r="B68" s="401" t="s">
        <v>18</v>
      </c>
      <c r="C68" s="402"/>
      <c r="D68" s="402"/>
      <c r="E68" s="402"/>
      <c r="F68" s="403"/>
      <c r="G68" s="401" t="s">
        <v>18</v>
      </c>
      <c r="H68" s="402"/>
      <c r="I68" s="402"/>
      <c r="J68" s="403"/>
    </row>
    <row r="69" spans="1:10">
      <c r="B69" s="401" t="s">
        <v>174</v>
      </c>
      <c r="C69" s="402"/>
      <c r="D69" s="402"/>
      <c r="E69" s="402"/>
      <c r="F69" s="403"/>
      <c r="G69" s="401" t="s">
        <v>18</v>
      </c>
      <c r="H69" s="402"/>
      <c r="I69" s="402"/>
      <c r="J69" s="403"/>
    </row>
    <row r="72" spans="1:10">
      <c r="A72" t="s">
        <v>19</v>
      </c>
      <c r="B72" s="2" t="s">
        <v>20</v>
      </c>
    </row>
    <row r="73" spans="1:10">
      <c r="B73" s="3" t="s">
        <v>21</v>
      </c>
    </row>
    <row r="74" spans="1:10">
      <c r="B74" t="s">
        <v>22</v>
      </c>
    </row>
    <row r="75" spans="1:10">
      <c r="B75" t="s">
        <v>9</v>
      </c>
    </row>
    <row r="76" spans="1:10">
      <c r="B76" t="s">
        <v>23</v>
      </c>
    </row>
    <row r="77" spans="1:10">
      <c r="B77" t="s">
        <v>24</v>
      </c>
    </row>
    <row r="78" spans="1:10">
      <c r="B78" t="s">
        <v>25</v>
      </c>
    </row>
    <row r="98" spans="1:2">
      <c r="A98" t="s">
        <v>26</v>
      </c>
      <c r="B98" s="2" t="s">
        <v>27</v>
      </c>
    </row>
    <row r="99" spans="1:2">
      <c r="B99" s="3" t="s">
        <v>28</v>
      </c>
    </row>
    <row r="100" spans="1:2">
      <c r="B100" t="s">
        <v>29</v>
      </c>
    </row>
    <row r="101" spans="1:2">
      <c r="B101" t="s">
        <v>9</v>
      </c>
    </row>
    <row r="102" spans="1:2">
      <c r="B102" t="s">
        <v>23</v>
      </c>
    </row>
    <row r="120" spans="1:2">
      <c r="A120" t="s">
        <v>30</v>
      </c>
      <c r="B120" s="2" t="s">
        <v>31</v>
      </c>
    </row>
    <row r="121" spans="1:2">
      <c r="B121" s="3" t="s">
        <v>32</v>
      </c>
    </row>
  </sheetData>
  <sheetProtection algorithmName="SHA-512" hashValue="SL9JrLZj+nS+7sYgcZPn8QWaM3Qhk5KDpmcYx/iDJAV8hD3M8rO2v4SMI6G8qNMwm2FXqnkIyxCwwcdvlp3YSA==" saltValue="VLEHvl5LnGvF6nw4wL0JNg==" spinCount="100000" sheet="1" objects="1" scenarios="1"/>
  <mergeCells count="22">
    <mergeCell ref="G69:J69"/>
    <mergeCell ref="G68:J68"/>
    <mergeCell ref="G67:J67"/>
    <mergeCell ref="B64:F64"/>
    <mergeCell ref="B63:F63"/>
    <mergeCell ref="G66:J66"/>
    <mergeCell ref="G65:J65"/>
    <mergeCell ref="G64:J64"/>
    <mergeCell ref="G63:J63"/>
    <mergeCell ref="B69:F69"/>
    <mergeCell ref="B68:F68"/>
    <mergeCell ref="B67:F67"/>
    <mergeCell ref="B66:F66"/>
    <mergeCell ref="B65:F65"/>
    <mergeCell ref="G62:J62"/>
    <mergeCell ref="B61:F61"/>
    <mergeCell ref="B60:F60"/>
    <mergeCell ref="B59:F59"/>
    <mergeCell ref="G61:J61"/>
    <mergeCell ref="G60:J60"/>
    <mergeCell ref="G59:J59"/>
    <mergeCell ref="B62:F62"/>
  </mergeCells>
  <phoneticPr fontId="5"/>
  <conditionalFormatting sqref="G68:G69">
    <cfRule type="colorScale" priority="2">
      <colorScale>
        <cfvo type="min"/>
        <cfvo type="percentile" val="50"/>
        <cfvo type="max"/>
        <color rgb="FFF8696B"/>
        <color rgb="FFFFEB84"/>
        <color rgb="FF63BE7B"/>
      </colorScale>
    </cfRule>
  </conditionalFormatting>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52"/>
  <sheetViews>
    <sheetView view="pageBreakPreview" topLeftCell="A11" zoomScale="80" zoomScaleNormal="85" zoomScaleSheetLayoutView="80" workbookViewId="0">
      <selection activeCell="E20" sqref="E20"/>
    </sheetView>
  </sheetViews>
  <sheetFormatPr defaultRowHeight="18.75"/>
  <cols>
    <col min="1" max="1" width="8.25" style="10" customWidth="1"/>
    <col min="2" max="2" width="11.75" customWidth="1"/>
    <col min="3" max="3" width="35.375" style="177" customWidth="1"/>
    <col min="4" max="4" width="26.25" customWidth="1"/>
    <col min="5" max="5" width="17.25" style="144" customWidth="1"/>
    <col min="6" max="6" width="18" style="145" customWidth="1"/>
    <col min="7" max="7" width="12.25" style="146" customWidth="1"/>
    <col min="8" max="8" width="13.5" style="145" customWidth="1"/>
    <col min="9" max="9" width="11.75" customWidth="1"/>
    <col min="10" max="10" width="6.25" customWidth="1"/>
    <col min="11" max="14" width="10.625" customWidth="1"/>
    <col min="15" max="15" width="10.25" customWidth="1"/>
    <col min="16" max="19" width="10.625" customWidth="1"/>
    <col min="20" max="20" width="10.125" customWidth="1"/>
    <col min="21" max="21" width="5.375" customWidth="1"/>
    <col min="23" max="24" width="10.625" customWidth="1"/>
    <col min="25" max="25" width="11.875" customWidth="1"/>
    <col min="26" max="26" width="10.875" customWidth="1"/>
    <col min="27" max="27" width="9" customWidth="1"/>
  </cols>
  <sheetData>
    <row r="1" spans="1:27" ht="24.75" thickBot="1">
      <c r="A1" s="143" t="s">
        <v>40</v>
      </c>
      <c r="C1"/>
    </row>
    <row r="2" spans="1:27" ht="19.5" thickBot="1">
      <c r="A2"/>
      <c r="B2" s="147" t="s">
        <v>41</v>
      </c>
      <c r="C2" s="404"/>
      <c r="D2" s="405"/>
      <c r="E2" s="148" t="s">
        <v>42</v>
      </c>
      <c r="F2" s="406"/>
      <c r="G2" s="407"/>
      <c r="H2" s="407"/>
      <c r="I2" s="407"/>
      <c r="J2" s="408"/>
      <c r="P2" s="35"/>
      <c r="Q2" s="36"/>
    </row>
    <row r="3" spans="1:27">
      <c r="A3"/>
      <c r="B3" s="409" t="s">
        <v>153</v>
      </c>
      <c r="C3" s="410"/>
      <c r="D3" s="410"/>
      <c r="E3" s="411"/>
      <c r="F3" s="170" t="s">
        <v>154</v>
      </c>
      <c r="G3" s="162" t="s">
        <v>153</v>
      </c>
      <c r="H3" s="163"/>
      <c r="P3" s="35"/>
      <c r="Q3" s="36"/>
    </row>
    <row r="4" spans="1:27">
      <c r="A4"/>
      <c r="C4"/>
      <c r="P4" s="35"/>
      <c r="Q4" s="36"/>
    </row>
    <row r="5" spans="1:27" s="1" customFormat="1" ht="26.25" customHeight="1" thickBot="1">
      <c r="B5" s="1" t="s">
        <v>43</v>
      </c>
      <c r="F5" s="149"/>
      <c r="G5" s="412" t="s">
        <v>291</v>
      </c>
      <c r="H5" s="412"/>
      <c r="I5" s="412"/>
      <c r="J5" s="412"/>
      <c r="K5" s="412"/>
      <c r="L5" s="412"/>
      <c r="M5" s="412"/>
      <c r="N5" s="412"/>
      <c r="O5" s="412"/>
      <c r="P5" s="412"/>
      <c r="Q5" s="412"/>
      <c r="R5" s="412"/>
      <c r="S5" s="412"/>
      <c r="T5" s="412"/>
      <c r="U5" s="41"/>
      <c r="X5" s="41"/>
      <c r="Y5" s="41"/>
    </row>
    <row r="6" spans="1:27" ht="60.75" customHeight="1" thickBot="1">
      <c r="A6"/>
      <c r="B6" s="151" t="s">
        <v>44</v>
      </c>
      <c r="C6" s="152" t="s">
        <v>162</v>
      </c>
      <c r="D6" s="152" t="s">
        <v>45</v>
      </c>
      <c r="E6" s="153" t="s">
        <v>177</v>
      </c>
      <c r="G6" s="412"/>
      <c r="H6" s="412"/>
      <c r="I6" s="412"/>
      <c r="J6" s="412"/>
      <c r="K6" s="412"/>
      <c r="L6" s="412"/>
      <c r="M6" s="412"/>
      <c r="N6" s="412"/>
      <c r="O6" s="412"/>
      <c r="P6" s="412"/>
      <c r="Q6" s="412"/>
      <c r="R6" s="412"/>
      <c r="S6" s="412"/>
      <c r="T6" s="412"/>
    </row>
    <row r="7" spans="1:27" ht="19.5" customHeight="1" thickBot="1">
      <c r="A7" s="154" t="s">
        <v>46</v>
      </c>
      <c r="B7" s="135" t="s">
        <v>47</v>
      </c>
      <c r="C7" s="138">
        <v>900000</v>
      </c>
      <c r="D7" s="138">
        <v>100000</v>
      </c>
      <c r="E7" s="9">
        <f t="shared" ref="E7:E13" si="0">IFERROR((1-D7/(D7+C7)),1)</f>
        <v>0.9</v>
      </c>
      <c r="G7" s="412"/>
      <c r="H7" s="412"/>
      <c r="I7" s="412"/>
      <c r="J7" s="412"/>
      <c r="K7" s="412"/>
      <c r="L7" s="412"/>
      <c r="M7" s="412"/>
      <c r="N7" s="412"/>
      <c r="O7" s="412"/>
      <c r="P7" s="412"/>
      <c r="Q7" s="412"/>
      <c r="R7" s="412"/>
      <c r="S7" s="412"/>
      <c r="T7" s="412"/>
    </row>
    <row r="8" spans="1:27" ht="18.75" customHeight="1">
      <c r="A8"/>
      <c r="B8" s="10" t="s">
        <v>47</v>
      </c>
      <c r="C8" s="11">
        <v>2500330</v>
      </c>
      <c r="D8" s="11">
        <v>300</v>
      </c>
      <c r="E8" s="12">
        <f>IFERROR((1-D8/(D8+C8)),1)</f>
        <v>0.99988003023238148</v>
      </c>
      <c r="G8" s="412"/>
      <c r="H8" s="412"/>
      <c r="I8" s="412"/>
      <c r="J8" s="412"/>
      <c r="K8" s="412"/>
      <c r="L8" s="412"/>
      <c r="M8" s="412"/>
      <c r="N8" s="412"/>
      <c r="O8" s="412"/>
      <c r="P8" s="412"/>
      <c r="Q8" s="412"/>
      <c r="R8" s="412"/>
      <c r="S8" s="412"/>
      <c r="T8" s="412"/>
    </row>
    <row r="9" spans="1:27" ht="18.75" customHeight="1">
      <c r="A9"/>
      <c r="B9" s="10" t="s">
        <v>119</v>
      </c>
      <c r="C9" s="13">
        <v>2568166</v>
      </c>
      <c r="D9" s="13">
        <v>58166</v>
      </c>
      <c r="E9" s="14">
        <f>IFERROR((1-D9/(D9+C9)),1)</f>
        <v>0.97785276195088811</v>
      </c>
      <c r="G9" s="412"/>
      <c r="H9" s="412"/>
      <c r="I9" s="412"/>
      <c r="J9" s="412"/>
      <c r="K9" s="412"/>
      <c r="L9" s="412"/>
      <c r="M9" s="412"/>
      <c r="N9" s="412"/>
      <c r="O9" s="412"/>
      <c r="P9" s="412"/>
      <c r="Q9" s="412"/>
      <c r="R9" s="412"/>
      <c r="S9" s="412"/>
      <c r="T9" s="412"/>
    </row>
    <row r="10" spans="1:27" ht="18.75" customHeight="1">
      <c r="A10"/>
      <c r="B10" s="10" t="s">
        <v>120</v>
      </c>
      <c r="C10" s="13">
        <v>365200</v>
      </c>
      <c r="D10" s="13">
        <v>65200</v>
      </c>
      <c r="E10" s="14">
        <f t="shared" si="0"/>
        <v>0.8485130111524164</v>
      </c>
      <c r="G10" s="412"/>
      <c r="H10" s="412"/>
      <c r="I10" s="412"/>
      <c r="J10" s="412"/>
      <c r="K10" s="412"/>
      <c r="L10" s="412"/>
      <c r="M10" s="412"/>
      <c r="N10" s="412"/>
      <c r="O10" s="412"/>
      <c r="P10" s="412"/>
      <c r="Q10" s="412"/>
      <c r="R10" s="412"/>
      <c r="S10" s="412"/>
      <c r="T10" s="412"/>
    </row>
    <row r="11" spans="1:27" ht="18.75" customHeight="1">
      <c r="A11"/>
      <c r="B11" s="10" t="s">
        <v>121</v>
      </c>
      <c r="C11" s="13">
        <v>2568166</v>
      </c>
      <c r="D11" s="13">
        <v>70000</v>
      </c>
      <c r="E11" s="14">
        <f t="shared" si="0"/>
        <v>0.97346641568422909</v>
      </c>
      <c r="G11" s="412"/>
      <c r="H11" s="412"/>
      <c r="I11" s="412"/>
      <c r="J11" s="412"/>
      <c r="K11" s="412"/>
      <c r="L11" s="412"/>
      <c r="M11" s="412"/>
      <c r="N11" s="412"/>
      <c r="O11" s="412"/>
      <c r="P11" s="412"/>
      <c r="Q11" s="412"/>
      <c r="R11" s="412"/>
      <c r="S11" s="412"/>
      <c r="T11" s="412"/>
    </row>
    <row r="12" spans="1:27" ht="18.75" customHeight="1">
      <c r="A12"/>
      <c r="B12" s="10" t="s">
        <v>122</v>
      </c>
      <c r="C12" s="13">
        <v>2568166</v>
      </c>
      <c r="D12" s="13">
        <v>70000</v>
      </c>
      <c r="E12" s="14">
        <f t="shared" si="0"/>
        <v>0.97346641568422909</v>
      </c>
      <c r="G12" s="412"/>
      <c r="H12" s="412"/>
      <c r="I12" s="412"/>
      <c r="J12" s="412"/>
      <c r="K12" s="412"/>
      <c r="L12" s="412"/>
      <c r="M12" s="412"/>
      <c r="N12" s="412"/>
      <c r="O12" s="412"/>
      <c r="P12" s="412"/>
      <c r="Q12" s="412"/>
      <c r="R12" s="412"/>
      <c r="S12" s="412"/>
      <c r="T12" s="412"/>
    </row>
    <row r="13" spans="1:27" ht="18.75" customHeight="1">
      <c r="A13"/>
      <c r="B13" s="10" t="s">
        <v>123</v>
      </c>
      <c r="C13" s="13">
        <v>2568166</v>
      </c>
      <c r="D13" s="13">
        <v>70000</v>
      </c>
      <c r="E13" s="14">
        <f t="shared" si="0"/>
        <v>0.97346641568422909</v>
      </c>
      <c r="G13" s="412"/>
      <c r="H13" s="412"/>
      <c r="I13" s="412"/>
      <c r="J13" s="412"/>
      <c r="K13" s="412"/>
      <c r="L13" s="412"/>
      <c r="M13" s="412"/>
      <c r="N13" s="412"/>
      <c r="O13" s="412"/>
      <c r="P13" s="412"/>
      <c r="Q13" s="412"/>
      <c r="R13" s="412"/>
      <c r="S13" s="412"/>
      <c r="T13" s="412"/>
    </row>
    <row r="14" spans="1:27">
      <c r="A14"/>
      <c r="C14" s="146"/>
      <c r="D14" s="146"/>
      <c r="E14" s="146"/>
    </row>
    <row r="15" spans="1:27" s="1" customFormat="1" ht="26.25" thickBot="1">
      <c r="B15" s="1" t="s">
        <v>48</v>
      </c>
      <c r="C15" s="150"/>
      <c r="D15" s="150"/>
      <c r="E15" s="150"/>
      <c r="F15" s="149"/>
      <c r="G15" s="150"/>
      <c r="H15" s="149"/>
      <c r="K15" s="1" t="s">
        <v>49</v>
      </c>
      <c r="L15" s="41"/>
      <c r="M15" s="41"/>
      <c r="N15" s="41"/>
      <c r="O15" s="41"/>
      <c r="P15" s="41"/>
      <c r="Q15" s="41"/>
      <c r="R15" s="41"/>
      <c r="S15" s="41"/>
      <c r="T15" s="41"/>
      <c r="U15" s="41"/>
      <c r="W15" s="1" t="s">
        <v>50</v>
      </c>
      <c r="X15" s="41"/>
      <c r="Y15" s="41"/>
    </row>
    <row r="16" spans="1:27" ht="19.5" thickBot="1">
      <c r="A16" s="413" t="s">
        <v>51</v>
      </c>
      <c r="B16" s="414"/>
      <c r="C16" s="414"/>
      <c r="D16" s="414"/>
      <c r="E16" s="414"/>
      <c r="F16" s="414"/>
      <c r="G16" s="414"/>
      <c r="H16" s="414"/>
      <c r="I16" s="415"/>
      <c r="L16" s="115" t="s">
        <v>46</v>
      </c>
      <c r="M16" s="116" t="s">
        <v>52</v>
      </c>
      <c r="N16" s="117" t="s">
        <v>53</v>
      </c>
      <c r="O16" s="117" t="s">
        <v>54</v>
      </c>
      <c r="P16" s="117" t="s">
        <v>55</v>
      </c>
      <c r="Q16" s="117" t="s">
        <v>56</v>
      </c>
      <c r="R16" s="118" t="s">
        <v>57</v>
      </c>
      <c r="S16" s="118" t="s">
        <v>58</v>
      </c>
      <c r="T16" s="118" t="s">
        <v>59</v>
      </c>
      <c r="U16" s="119" t="s">
        <v>60</v>
      </c>
      <c r="X16" s="115" t="s">
        <v>46</v>
      </c>
      <c r="Y16" s="120" t="s">
        <v>61</v>
      </c>
      <c r="Z16" s="121" t="s">
        <v>62</v>
      </c>
      <c r="AA16" s="122" t="s">
        <v>63</v>
      </c>
    </row>
    <row r="17" spans="1:27" ht="57" thickBot="1">
      <c r="A17" s="123" t="s">
        <v>64</v>
      </c>
      <c r="B17" s="124" t="s">
        <v>44</v>
      </c>
      <c r="C17" s="125" t="s">
        <v>298</v>
      </c>
      <c r="D17" s="125" t="s">
        <v>176</v>
      </c>
      <c r="E17" s="126" t="s">
        <v>150</v>
      </c>
      <c r="F17" s="124" t="s">
        <v>131</v>
      </c>
      <c r="G17" s="127" t="s">
        <v>66</v>
      </c>
      <c r="H17" s="128" t="s">
        <v>67</v>
      </c>
      <c r="I17" s="129" t="s">
        <v>68</v>
      </c>
      <c r="K17" s="130" t="s">
        <v>69</v>
      </c>
      <c r="L17" s="131" t="s">
        <v>70</v>
      </c>
      <c r="M17" s="15" t="s">
        <v>124</v>
      </c>
      <c r="N17" s="16" t="s">
        <v>125</v>
      </c>
      <c r="O17" s="16" t="s">
        <v>126</v>
      </c>
      <c r="P17" s="16" t="s">
        <v>127</v>
      </c>
      <c r="Q17" s="16" t="s">
        <v>127</v>
      </c>
      <c r="R17" s="17"/>
      <c r="S17" s="17"/>
      <c r="T17" s="17"/>
      <c r="U17" s="18"/>
      <c r="V17" s="132"/>
      <c r="W17" s="133" t="s">
        <v>35</v>
      </c>
      <c r="X17" s="134" t="s">
        <v>36</v>
      </c>
      <c r="Y17" s="19" t="s">
        <v>128</v>
      </c>
      <c r="Z17" s="20" t="s">
        <v>129</v>
      </c>
      <c r="AA17" s="21"/>
    </row>
    <row r="18" spans="1:27" ht="19.5" thickBot="1">
      <c r="A18" s="135">
        <v>1</v>
      </c>
      <c r="B18" s="135" t="s">
        <v>37</v>
      </c>
      <c r="C18" s="175" t="s">
        <v>175</v>
      </c>
      <c r="D18" s="179" t="s">
        <v>166</v>
      </c>
      <c r="E18" s="176" t="str">
        <f>IF($C18="","",VLOOKUP($C18,分類コード!$B$1:$C$27,2,0))</f>
        <v>その他JAS構造材</v>
      </c>
      <c r="F18" s="136" t="s">
        <v>38</v>
      </c>
      <c r="G18" s="137">
        <v>22.1952</v>
      </c>
      <c r="H18" s="138">
        <v>260000</v>
      </c>
      <c r="I18" s="139">
        <v>12.33</v>
      </c>
      <c r="K18" s="140" t="s">
        <v>71</v>
      </c>
      <c r="L18" s="141">
        <v>890000</v>
      </c>
      <c r="M18" s="22">
        <v>8522220</v>
      </c>
      <c r="N18" s="23">
        <v>26500</v>
      </c>
      <c r="O18" s="23">
        <v>356210</v>
      </c>
      <c r="P18" s="23">
        <v>2000</v>
      </c>
      <c r="Q18" s="23">
        <v>300000</v>
      </c>
      <c r="R18" s="24">
        <v>0</v>
      </c>
      <c r="S18" s="24"/>
      <c r="T18" s="24"/>
      <c r="U18" s="25"/>
      <c r="V18" s="38"/>
      <c r="W18" s="142" t="s">
        <v>39</v>
      </c>
      <c r="X18" s="141">
        <v>890000</v>
      </c>
      <c r="Y18" s="22">
        <v>8522220</v>
      </c>
      <c r="Z18" s="24">
        <v>26500</v>
      </c>
      <c r="AA18" s="25"/>
    </row>
    <row r="19" spans="1:27" s="6" customFormat="1">
      <c r="A19" s="10"/>
      <c r="B19" s="10" t="s">
        <v>47</v>
      </c>
      <c r="C19" s="177" t="s">
        <v>171</v>
      </c>
      <c r="D19" s="31" t="s">
        <v>164</v>
      </c>
      <c r="E19" s="178" t="str">
        <f>IF($C19="","",VLOOKUP($C19,分類コード!$B$1:$C$11,2,0))</f>
        <v>その他JAS構造材</v>
      </c>
      <c r="F19" s="27" t="s">
        <v>132</v>
      </c>
      <c r="G19" s="28">
        <v>220</v>
      </c>
      <c r="H19" s="11">
        <v>320000</v>
      </c>
      <c r="I19" s="28">
        <v>220</v>
      </c>
      <c r="L19" s="242" t="s">
        <v>72</v>
      </c>
      <c r="M19" s="29" t="s">
        <v>72</v>
      </c>
      <c r="N19" s="26"/>
      <c r="O19" s="26"/>
      <c r="P19" s="26"/>
      <c r="Q19" s="26"/>
      <c r="R19" s="26"/>
      <c r="S19" s="26"/>
      <c r="T19" s="26"/>
      <c r="U19" s="26"/>
      <c r="X19" s="155" t="s">
        <v>33</v>
      </c>
      <c r="Y19" s="29" t="s">
        <v>72</v>
      </c>
      <c r="Z19" s="26"/>
      <c r="AA19" s="26"/>
    </row>
    <row r="20" spans="1:27" s="6" customFormat="1">
      <c r="A20" s="10"/>
      <c r="B20" s="10" t="s">
        <v>47</v>
      </c>
      <c r="C20" s="177" t="s">
        <v>18</v>
      </c>
      <c r="D20" s="31" t="s">
        <v>164</v>
      </c>
      <c r="E20" s="178" t="str">
        <f>IF($C20="","",VLOOKUP($C20,分類コード!$B$1:$C$11,2,0))</f>
        <v>対象外</v>
      </c>
      <c r="F20" s="30" t="s">
        <v>133</v>
      </c>
      <c r="G20" s="28">
        <v>155</v>
      </c>
      <c r="H20" s="11">
        <v>329000</v>
      </c>
      <c r="I20" s="28">
        <v>155</v>
      </c>
      <c r="L20" s="243"/>
      <c r="M20" s="33"/>
      <c r="N20" s="31"/>
      <c r="O20" s="31"/>
      <c r="P20" s="31"/>
      <c r="Q20" s="31"/>
      <c r="R20" s="31"/>
      <c r="S20" s="31"/>
      <c r="T20" s="31"/>
      <c r="U20" s="31"/>
      <c r="X20" s="155"/>
      <c r="Y20" s="33" t="s">
        <v>72</v>
      </c>
      <c r="Z20" s="26"/>
      <c r="AA20" s="26"/>
    </row>
    <row r="21" spans="1:27" s="6" customFormat="1">
      <c r="A21" s="10"/>
      <c r="B21" s="10" t="s">
        <v>47</v>
      </c>
      <c r="C21" s="177" t="s">
        <v>163</v>
      </c>
      <c r="D21" s="31" t="s">
        <v>164</v>
      </c>
      <c r="E21" s="178" t="str">
        <f>IF($C21="","",VLOOKUP($C21,分類コード!$B$1:$C$11,2,0))</f>
        <v>JAS製材</v>
      </c>
      <c r="F21" s="30" t="s">
        <v>134</v>
      </c>
      <c r="G21" s="28">
        <v>125.253</v>
      </c>
      <c r="H21" s="11">
        <v>1233000</v>
      </c>
      <c r="I21" s="28">
        <v>125.253</v>
      </c>
      <c r="L21" s="243"/>
      <c r="M21" s="33"/>
      <c r="N21" s="31" t="s">
        <v>72</v>
      </c>
      <c r="O21" s="31" t="s">
        <v>72</v>
      </c>
      <c r="P21" s="31"/>
      <c r="Q21" s="31"/>
      <c r="R21" s="31"/>
      <c r="S21" s="31"/>
      <c r="T21" s="31"/>
      <c r="U21" s="31"/>
      <c r="X21" s="156"/>
      <c r="Y21" s="33"/>
      <c r="Z21" s="31" t="s">
        <v>72</v>
      </c>
      <c r="AA21" s="31"/>
    </row>
    <row r="22" spans="1:27" s="6" customFormat="1">
      <c r="A22" s="10"/>
      <c r="B22" s="10" t="s">
        <v>47</v>
      </c>
      <c r="C22" s="177" t="s">
        <v>170</v>
      </c>
      <c r="D22" s="31" t="s">
        <v>166</v>
      </c>
      <c r="E22" s="178" t="str">
        <f>IF($C22="","",VLOOKUP($C22,分類コード!$B$1:$C$11,2,0))</f>
        <v>JAS構造材</v>
      </c>
      <c r="F22" s="30" t="s">
        <v>135</v>
      </c>
      <c r="G22" s="28">
        <v>220</v>
      </c>
      <c r="H22" s="11"/>
      <c r="I22" s="28">
        <v>220</v>
      </c>
      <c r="L22" s="243"/>
      <c r="M22" s="33" t="s">
        <v>72</v>
      </c>
      <c r="N22" s="31"/>
      <c r="O22" s="31"/>
      <c r="P22" s="31"/>
      <c r="Q22" s="31"/>
      <c r="R22" s="31"/>
      <c r="S22" s="31"/>
      <c r="T22" s="31"/>
      <c r="U22" s="31"/>
      <c r="X22" s="156"/>
      <c r="Y22" s="33" t="s">
        <v>72</v>
      </c>
      <c r="Z22" s="31"/>
      <c r="AA22" s="31"/>
    </row>
    <row r="23" spans="1:27" s="6" customFormat="1">
      <c r="A23" s="10"/>
      <c r="B23" s="10" t="s">
        <v>47</v>
      </c>
      <c r="C23" s="177" t="s">
        <v>170</v>
      </c>
      <c r="D23" s="31" t="s">
        <v>166</v>
      </c>
      <c r="E23" s="178" t="str">
        <f>IF($C23="","",VLOOKUP($C23,分類コード!$B$1:$C$11,2,0))</f>
        <v>JAS構造材</v>
      </c>
      <c r="F23" s="30" t="s">
        <v>136</v>
      </c>
      <c r="G23" s="28">
        <v>155</v>
      </c>
      <c r="H23" s="11"/>
      <c r="I23" s="28">
        <v>155</v>
      </c>
      <c r="L23" s="243" t="s">
        <v>72</v>
      </c>
      <c r="M23" s="33" t="s">
        <v>72</v>
      </c>
      <c r="N23" s="31"/>
      <c r="O23" s="31" t="s">
        <v>72</v>
      </c>
      <c r="P23" s="31"/>
      <c r="Q23" s="31" t="s">
        <v>72</v>
      </c>
      <c r="R23" s="31"/>
      <c r="S23" s="31"/>
      <c r="T23" s="31"/>
      <c r="U23" s="31"/>
      <c r="X23" s="156" t="s">
        <v>33</v>
      </c>
      <c r="Y23" s="33" t="s">
        <v>72</v>
      </c>
      <c r="Z23" s="31"/>
      <c r="AA23" s="31"/>
    </row>
    <row r="24" spans="1:27" s="6" customFormat="1">
      <c r="A24" s="10"/>
      <c r="B24" s="10" t="s">
        <v>47</v>
      </c>
      <c r="C24" s="177" t="s">
        <v>170</v>
      </c>
      <c r="D24" s="31" t="s">
        <v>166</v>
      </c>
      <c r="E24" s="178" t="str">
        <f>IF($C24="","",VLOOKUP($C24,分類コード!$B$1:$C$11,2,0))</f>
        <v>JAS構造材</v>
      </c>
      <c r="F24" s="30" t="s">
        <v>137</v>
      </c>
      <c r="G24" s="28"/>
      <c r="H24" s="11">
        <v>4233000</v>
      </c>
      <c r="I24" s="28"/>
      <c r="L24" s="243"/>
      <c r="M24" s="33" t="s">
        <v>72</v>
      </c>
      <c r="N24" s="31"/>
      <c r="O24" s="31"/>
      <c r="P24" s="31" t="s">
        <v>72</v>
      </c>
      <c r="Q24" s="31" t="s">
        <v>72</v>
      </c>
      <c r="R24" s="31"/>
      <c r="S24" s="31"/>
      <c r="T24" s="31"/>
      <c r="U24" s="31"/>
      <c r="X24" s="156"/>
      <c r="Y24" s="33" t="s">
        <v>72</v>
      </c>
      <c r="Z24" s="31"/>
      <c r="AA24" s="31"/>
    </row>
    <row r="25" spans="1:27" s="6" customFormat="1">
      <c r="A25" s="10"/>
      <c r="B25" s="10" t="s">
        <v>47</v>
      </c>
      <c r="C25" s="177" t="s">
        <v>167</v>
      </c>
      <c r="D25" s="31" t="s">
        <v>164</v>
      </c>
      <c r="E25" s="178" t="str">
        <f>IF($C25="","",VLOOKUP($C25,分類コード!$B$1:$C$11,2,0))</f>
        <v>JAS製材</v>
      </c>
      <c r="F25" s="30" t="s">
        <v>138</v>
      </c>
      <c r="G25" s="28">
        <v>220</v>
      </c>
      <c r="H25" s="11">
        <v>320000</v>
      </c>
      <c r="I25" s="28">
        <v>220</v>
      </c>
      <c r="L25" s="243" t="s">
        <v>72</v>
      </c>
      <c r="M25" s="33" t="s">
        <v>72</v>
      </c>
      <c r="N25" s="31" t="s">
        <v>72</v>
      </c>
      <c r="O25" s="31"/>
      <c r="P25" s="31"/>
      <c r="Q25" s="31"/>
      <c r="R25" s="31"/>
      <c r="S25" s="31"/>
      <c r="T25" s="31"/>
      <c r="U25" s="31"/>
      <c r="X25" s="156" t="s">
        <v>33</v>
      </c>
      <c r="Y25" s="33" t="s">
        <v>72</v>
      </c>
      <c r="Z25" s="31"/>
      <c r="AA25" s="31"/>
    </row>
    <row r="26" spans="1:27" s="6" customFormat="1">
      <c r="A26" s="10"/>
      <c r="B26" s="10" t="s">
        <v>47</v>
      </c>
      <c r="C26" s="177" t="s">
        <v>169</v>
      </c>
      <c r="D26" s="31" t="s">
        <v>164</v>
      </c>
      <c r="E26" s="178" t="str">
        <f>IF($C26="","",VLOOKUP($C26,分類コード!$B$1:$C$11,2,0))</f>
        <v>JAS製材</v>
      </c>
      <c r="F26" s="30" t="s">
        <v>139</v>
      </c>
      <c r="G26" s="28">
        <v>155</v>
      </c>
      <c r="H26" s="11">
        <v>329000</v>
      </c>
      <c r="I26" s="28"/>
      <c r="L26" s="243"/>
      <c r="M26" s="33"/>
      <c r="N26" s="31"/>
      <c r="O26" s="31"/>
      <c r="P26" s="31" t="s">
        <v>72</v>
      </c>
      <c r="Q26" s="31"/>
      <c r="R26" s="31"/>
      <c r="S26" s="31"/>
      <c r="T26" s="31"/>
      <c r="U26" s="31"/>
      <c r="X26" s="156"/>
      <c r="Y26" s="33"/>
      <c r="Z26" s="31" t="s">
        <v>72</v>
      </c>
      <c r="AA26" s="31"/>
    </row>
    <row r="27" spans="1:27" s="6" customFormat="1">
      <c r="A27" s="10"/>
      <c r="B27" s="10" t="s">
        <v>47</v>
      </c>
      <c r="C27" s="177" t="s">
        <v>167</v>
      </c>
      <c r="D27" s="31" t="s">
        <v>164</v>
      </c>
      <c r="E27" s="178" t="str">
        <f>IF($C27="","",VLOOKUP($C27,分類コード!$B$1:$C$11,2,0))</f>
        <v>JAS製材</v>
      </c>
      <c r="F27" s="30" t="s">
        <v>140</v>
      </c>
      <c r="G27" s="28">
        <v>125.253</v>
      </c>
      <c r="H27" s="11">
        <v>1233000</v>
      </c>
      <c r="I27" s="28">
        <v>125.253</v>
      </c>
      <c r="L27" s="243" t="s">
        <v>72</v>
      </c>
      <c r="M27" s="33"/>
      <c r="N27" s="31"/>
      <c r="O27" s="31"/>
      <c r="P27" s="31" t="s">
        <v>72</v>
      </c>
      <c r="Q27" s="31"/>
      <c r="R27" s="31"/>
      <c r="S27" s="31"/>
      <c r="T27" s="31"/>
      <c r="U27" s="31"/>
      <c r="X27" s="156" t="s">
        <v>33</v>
      </c>
      <c r="Y27" s="33"/>
      <c r="Z27" s="31" t="s">
        <v>72</v>
      </c>
      <c r="AA27" s="31"/>
    </row>
    <row r="28" spans="1:27" s="6" customFormat="1" ht="19.5" thickBot="1">
      <c r="A28" s="10"/>
      <c r="B28" s="10" t="s">
        <v>119</v>
      </c>
      <c r="C28" s="177" t="s">
        <v>167</v>
      </c>
      <c r="D28" s="31" t="s">
        <v>164</v>
      </c>
      <c r="E28" s="178" t="str">
        <f>IF($C28="","",VLOOKUP($C28,分類コード!$B$1:$C$11,2,0))</f>
        <v>JAS製材</v>
      </c>
      <c r="F28" s="30" t="s">
        <v>141</v>
      </c>
      <c r="G28" s="28">
        <v>125.253</v>
      </c>
      <c r="H28" s="11">
        <v>1233000</v>
      </c>
      <c r="I28" s="28">
        <v>125.253</v>
      </c>
      <c r="L28" s="244"/>
      <c r="M28" s="33" t="s">
        <v>72</v>
      </c>
      <c r="N28" s="31"/>
      <c r="O28" s="31"/>
      <c r="P28" s="31"/>
      <c r="Q28" s="31"/>
      <c r="R28" s="31"/>
      <c r="S28" s="31"/>
      <c r="T28" s="31"/>
      <c r="U28" s="31"/>
      <c r="X28" s="157"/>
      <c r="Y28" s="33" t="s">
        <v>72</v>
      </c>
      <c r="Z28" s="31"/>
      <c r="AA28" s="31"/>
    </row>
    <row r="29" spans="1:27" s="6" customFormat="1">
      <c r="A29" s="10"/>
      <c r="B29" s="10" t="s">
        <v>119</v>
      </c>
      <c r="C29" s="177" t="s">
        <v>18</v>
      </c>
      <c r="D29" s="31" t="s">
        <v>166</v>
      </c>
      <c r="E29" s="178" t="str">
        <f>IF($C29="","",VLOOKUP($C29,分類コード!$B$1:$C$11,2,0))</f>
        <v>対象外</v>
      </c>
      <c r="F29" s="30" t="s">
        <v>293</v>
      </c>
      <c r="G29" s="28">
        <v>225.25299999999999</v>
      </c>
      <c r="H29" s="11">
        <v>2526360</v>
      </c>
      <c r="I29" s="28">
        <v>225.25299999999999</v>
      </c>
      <c r="M29" s="31"/>
      <c r="N29" s="31" t="s">
        <v>72</v>
      </c>
      <c r="O29" s="31"/>
      <c r="P29" s="31"/>
      <c r="Q29" s="31"/>
      <c r="R29" s="31"/>
      <c r="S29" s="31"/>
      <c r="T29" s="31"/>
      <c r="U29" s="31"/>
      <c r="Y29" s="31" t="s">
        <v>72</v>
      </c>
      <c r="Z29" s="31"/>
      <c r="AA29" s="31"/>
    </row>
    <row r="30" spans="1:27" s="6" customFormat="1">
      <c r="A30" s="10"/>
      <c r="B30" s="10" t="s">
        <v>119</v>
      </c>
      <c r="C30" s="177" t="s">
        <v>173</v>
      </c>
      <c r="D30" s="31" t="s">
        <v>164</v>
      </c>
      <c r="E30" s="178" t="str">
        <f>IF($C30="","",VLOOKUP($C30,分類コード!$B$1:$C$11,2,0))</f>
        <v>その他JAS構造材</v>
      </c>
      <c r="F30" s="30" t="s">
        <v>142</v>
      </c>
      <c r="G30" s="28">
        <v>220</v>
      </c>
      <c r="H30" s="11">
        <v>320000</v>
      </c>
      <c r="I30" s="28"/>
      <c r="M30" s="31"/>
      <c r="N30" s="31" t="s">
        <v>72</v>
      </c>
      <c r="O30" s="31"/>
      <c r="P30" s="31"/>
      <c r="Q30" s="31"/>
      <c r="R30" s="31"/>
      <c r="S30" s="31"/>
      <c r="T30" s="31"/>
      <c r="U30" s="31"/>
      <c r="Y30" s="31" t="s">
        <v>72</v>
      </c>
      <c r="Z30" s="31"/>
      <c r="AA30" s="31"/>
    </row>
    <row r="31" spans="1:27" s="6" customFormat="1">
      <c r="A31" s="10"/>
      <c r="B31" s="10" t="s">
        <v>119</v>
      </c>
      <c r="C31" s="177" t="s">
        <v>18</v>
      </c>
      <c r="D31" s="31" t="s">
        <v>166</v>
      </c>
      <c r="E31" s="178" t="str">
        <f>IF($C31="","",VLOOKUP($C31,分類コード!$B$1:$C$11,2,0))</f>
        <v>対象外</v>
      </c>
      <c r="F31" s="30" t="s">
        <v>143</v>
      </c>
      <c r="G31" s="28">
        <v>220</v>
      </c>
      <c r="H31" s="11">
        <v>320000</v>
      </c>
      <c r="I31" s="28">
        <v>220</v>
      </c>
      <c r="M31" s="31"/>
      <c r="N31" s="31" t="s">
        <v>72</v>
      </c>
      <c r="O31" s="31"/>
      <c r="P31" s="31"/>
      <c r="Q31" s="31"/>
      <c r="R31" s="31"/>
      <c r="S31" s="31"/>
      <c r="T31" s="31"/>
      <c r="U31" s="31"/>
      <c r="Y31" s="31" t="s">
        <v>72</v>
      </c>
      <c r="Z31" s="31"/>
      <c r="AA31" s="31"/>
    </row>
    <row r="32" spans="1:27" s="6" customFormat="1">
      <c r="A32" s="10"/>
      <c r="B32" s="10" t="s">
        <v>119</v>
      </c>
      <c r="C32" s="177" t="s">
        <v>163</v>
      </c>
      <c r="D32" s="31" t="s">
        <v>164</v>
      </c>
      <c r="E32" s="178" t="str">
        <f>IF($C32="","",VLOOKUP($C32,分類コード!$B$1:$C$11,2,0))</f>
        <v>JAS製材</v>
      </c>
      <c r="F32" s="30" t="s">
        <v>144</v>
      </c>
      <c r="G32" s="28">
        <v>220</v>
      </c>
      <c r="H32" s="11">
        <v>320000</v>
      </c>
      <c r="I32" s="28">
        <v>220</v>
      </c>
      <c r="M32" s="31"/>
      <c r="N32" s="31" t="s">
        <v>72</v>
      </c>
      <c r="O32" s="31"/>
      <c r="P32" s="31"/>
      <c r="Q32" s="31"/>
      <c r="R32" s="31"/>
      <c r="S32" s="31"/>
      <c r="T32" s="31"/>
      <c r="U32" s="31"/>
      <c r="Y32" s="31" t="s">
        <v>72</v>
      </c>
      <c r="Z32" s="31"/>
      <c r="AA32" s="31"/>
    </row>
    <row r="33" spans="1:27" s="6" customFormat="1">
      <c r="A33" s="10"/>
      <c r="B33" s="10" t="s">
        <v>119</v>
      </c>
      <c r="C33" s="177" t="s">
        <v>170</v>
      </c>
      <c r="D33" s="31" t="s">
        <v>166</v>
      </c>
      <c r="E33" s="178" t="str">
        <f>IF($C33="","",VLOOKUP($C33,分類コード!$B$1:$C$11,2,0))</f>
        <v>JAS構造材</v>
      </c>
      <c r="F33" s="30" t="s">
        <v>145</v>
      </c>
      <c r="G33" s="28">
        <v>220</v>
      </c>
      <c r="H33" s="11">
        <v>320000</v>
      </c>
      <c r="I33" s="28">
        <v>220</v>
      </c>
      <c r="M33" s="31"/>
      <c r="N33" s="31" t="s">
        <v>72</v>
      </c>
      <c r="O33" s="31"/>
      <c r="P33" s="31"/>
      <c r="Q33" s="31"/>
      <c r="R33" s="31"/>
      <c r="S33" s="31"/>
      <c r="T33" s="31"/>
      <c r="U33" s="31"/>
      <c r="Y33" s="31" t="s">
        <v>72</v>
      </c>
      <c r="Z33" s="31"/>
      <c r="AA33" s="31"/>
    </row>
    <row r="34" spans="1:27" s="6" customFormat="1">
      <c r="A34" s="10"/>
      <c r="B34" s="10" t="s">
        <v>119</v>
      </c>
      <c r="C34" s="177" t="s">
        <v>17</v>
      </c>
      <c r="D34" s="31" t="s">
        <v>166</v>
      </c>
      <c r="E34" s="178" t="str">
        <f>IF($C34="","",VLOOKUP($C34,分類コード!$B$1:$C$11,2,0))</f>
        <v>その他JAS構造材</v>
      </c>
      <c r="F34" s="30" t="s">
        <v>151</v>
      </c>
      <c r="G34" s="28">
        <v>220</v>
      </c>
      <c r="H34" s="11">
        <v>320000</v>
      </c>
      <c r="I34" s="28">
        <v>220</v>
      </c>
      <c r="M34" s="31"/>
      <c r="N34" s="31"/>
      <c r="O34" s="31"/>
      <c r="P34" s="31" t="s">
        <v>72</v>
      </c>
      <c r="Q34" s="31"/>
      <c r="R34" s="31"/>
      <c r="S34" s="31"/>
      <c r="T34" s="31"/>
      <c r="U34" s="31"/>
      <c r="Y34" s="31"/>
      <c r="Z34" s="31" t="s">
        <v>72</v>
      </c>
      <c r="AA34" s="31"/>
    </row>
    <row r="35" spans="1:27" s="6" customFormat="1">
      <c r="A35" s="10"/>
      <c r="B35" s="10" t="s">
        <v>119</v>
      </c>
      <c r="C35" s="177" t="s">
        <v>178</v>
      </c>
      <c r="D35" s="31" t="s">
        <v>164</v>
      </c>
      <c r="E35" s="178" t="str">
        <f>IF($C35="","",VLOOKUP($C35,分類コード!$B$1:$C$11,2,0))</f>
        <v>県認証材等</v>
      </c>
      <c r="F35" s="30" t="s">
        <v>294</v>
      </c>
      <c r="G35" s="28">
        <v>220</v>
      </c>
      <c r="H35" s="11">
        <v>320000</v>
      </c>
      <c r="I35" s="28">
        <v>220</v>
      </c>
      <c r="M35" s="31"/>
      <c r="N35" s="31"/>
      <c r="O35" s="31"/>
      <c r="P35" s="31" t="s">
        <v>72</v>
      </c>
      <c r="Q35" s="31"/>
      <c r="R35" s="31"/>
      <c r="S35" s="31"/>
      <c r="T35" s="31"/>
      <c r="U35" s="31"/>
      <c r="Y35" s="31"/>
      <c r="Z35" s="31" t="s">
        <v>72</v>
      </c>
      <c r="AA35" s="31"/>
    </row>
    <row r="36" spans="1:27" s="6" customFormat="1">
      <c r="A36" s="10"/>
      <c r="B36" s="10" t="s">
        <v>119</v>
      </c>
      <c r="C36" s="177" t="s">
        <v>163</v>
      </c>
      <c r="D36" s="31" t="s">
        <v>164</v>
      </c>
      <c r="E36" s="178" t="str">
        <f>IF($C36="","",VLOOKUP($C36,分類コード!$B$1:$C$11,2,0))</f>
        <v>JAS製材</v>
      </c>
      <c r="F36" s="30" t="s">
        <v>146</v>
      </c>
      <c r="G36" s="28">
        <v>220</v>
      </c>
      <c r="H36" s="11">
        <v>320000</v>
      </c>
      <c r="I36" s="28">
        <v>220</v>
      </c>
      <c r="M36" s="31"/>
      <c r="N36" s="31" t="s">
        <v>72</v>
      </c>
      <c r="O36" s="31"/>
      <c r="P36" s="31"/>
      <c r="Q36" s="31"/>
      <c r="R36" s="31"/>
      <c r="S36" s="31"/>
      <c r="T36" s="31"/>
      <c r="U36" s="31"/>
      <c r="Y36" s="31" t="s">
        <v>72</v>
      </c>
      <c r="Z36" s="31"/>
      <c r="AA36" s="31"/>
    </row>
    <row r="37" spans="1:27" s="6" customFormat="1">
      <c r="A37" s="10"/>
      <c r="B37" s="10" t="s">
        <v>119</v>
      </c>
      <c r="C37" s="177" t="s">
        <v>170</v>
      </c>
      <c r="D37" s="31" t="s">
        <v>166</v>
      </c>
      <c r="E37" s="178" t="str">
        <f>IF($C37="","",VLOOKUP($C37,分類コード!$B$1:$C$11,2,0))</f>
        <v>JAS構造材</v>
      </c>
      <c r="F37" s="30" t="s">
        <v>145</v>
      </c>
      <c r="G37" s="28">
        <v>220</v>
      </c>
      <c r="H37" s="11">
        <v>320000</v>
      </c>
      <c r="I37" s="28">
        <v>220</v>
      </c>
      <c r="M37" s="31"/>
      <c r="N37" s="31" t="s">
        <v>72</v>
      </c>
      <c r="O37" s="31"/>
      <c r="P37" s="31"/>
      <c r="Q37" s="31"/>
      <c r="R37" s="31"/>
      <c r="S37" s="31"/>
      <c r="T37" s="31"/>
      <c r="U37" s="31"/>
      <c r="Y37" s="31" t="s">
        <v>72</v>
      </c>
      <c r="Z37" s="31"/>
      <c r="AA37" s="31"/>
    </row>
    <row r="38" spans="1:27" s="6" customFormat="1">
      <c r="A38" s="10"/>
      <c r="B38" s="10" t="s">
        <v>119</v>
      </c>
      <c r="C38" s="177" t="s">
        <v>17</v>
      </c>
      <c r="D38" s="31" t="s">
        <v>166</v>
      </c>
      <c r="E38" s="178" t="str">
        <f>IF($C38="","",VLOOKUP($C38,分類コード!$B$1:$C$11,2,0))</f>
        <v>その他JAS構造材</v>
      </c>
      <c r="F38" s="30" t="s">
        <v>151</v>
      </c>
      <c r="G38" s="28">
        <v>220</v>
      </c>
      <c r="H38" s="11">
        <v>320000</v>
      </c>
      <c r="I38" s="28">
        <v>220</v>
      </c>
      <c r="M38" s="31"/>
      <c r="N38" s="31"/>
      <c r="O38" s="31"/>
      <c r="P38" s="31" t="s">
        <v>72</v>
      </c>
      <c r="Q38" s="31"/>
      <c r="R38" s="31"/>
      <c r="S38" s="31"/>
      <c r="T38" s="31"/>
      <c r="U38" s="31"/>
      <c r="Y38" s="31"/>
      <c r="Z38" s="31" t="s">
        <v>72</v>
      </c>
      <c r="AA38" s="31"/>
    </row>
    <row r="39" spans="1:27" s="6" customFormat="1">
      <c r="A39" s="10"/>
      <c r="B39" s="10" t="s">
        <v>119</v>
      </c>
      <c r="C39" s="177" t="s">
        <v>18</v>
      </c>
      <c r="D39" s="31" t="s">
        <v>166</v>
      </c>
      <c r="E39" s="178" t="str">
        <f>IF($C39="","",VLOOKUP($C39,分類コード!$B$1:$C$11,2,0))</f>
        <v>対象外</v>
      </c>
      <c r="F39" s="30" t="s">
        <v>295</v>
      </c>
      <c r="G39" s="28">
        <v>220</v>
      </c>
      <c r="H39" s="11">
        <v>320000</v>
      </c>
      <c r="I39" s="28">
        <v>220</v>
      </c>
      <c r="M39" s="31"/>
      <c r="N39" s="31"/>
      <c r="O39" s="31"/>
      <c r="P39" s="31" t="s">
        <v>72</v>
      </c>
      <c r="Q39" s="31"/>
      <c r="R39" s="31"/>
      <c r="S39" s="31"/>
      <c r="T39" s="31"/>
      <c r="U39" s="31"/>
      <c r="Y39" s="31"/>
      <c r="Z39" s="31" t="s">
        <v>72</v>
      </c>
      <c r="AA39" s="31"/>
    </row>
    <row r="40" spans="1:27" s="6" customFormat="1">
      <c r="A40" s="10"/>
      <c r="B40" s="10" t="s">
        <v>119</v>
      </c>
      <c r="C40" s="177" t="s">
        <v>163</v>
      </c>
      <c r="D40" s="31" t="s">
        <v>166</v>
      </c>
      <c r="E40" s="178" t="str">
        <f>IF($C40="","",VLOOKUP($C40,分類コード!$B$1:$C$11,2,0))</f>
        <v>JAS製材</v>
      </c>
      <c r="F40" s="30" t="s">
        <v>147</v>
      </c>
      <c r="G40" s="28">
        <v>220</v>
      </c>
      <c r="H40" s="11">
        <v>320000</v>
      </c>
      <c r="I40" s="28">
        <v>220</v>
      </c>
      <c r="M40" s="31"/>
      <c r="N40" s="31" t="s">
        <v>72</v>
      </c>
      <c r="O40" s="31"/>
      <c r="P40" s="31"/>
      <c r="Q40" s="31"/>
      <c r="R40" s="31"/>
      <c r="S40" s="31"/>
      <c r="T40" s="31"/>
      <c r="U40" s="31"/>
      <c r="Y40" s="31" t="s">
        <v>72</v>
      </c>
      <c r="Z40" s="31"/>
      <c r="AA40" s="31"/>
    </row>
    <row r="41" spans="1:27" s="6" customFormat="1">
      <c r="A41" s="10"/>
      <c r="B41" s="10" t="s">
        <v>120</v>
      </c>
      <c r="C41" s="177" t="s">
        <v>178</v>
      </c>
      <c r="D41" s="31" t="s">
        <v>164</v>
      </c>
      <c r="E41" s="178" t="str">
        <f>IF($C41="","",VLOOKUP($C41,分類コード!$B$1:$C$11,2,0))</f>
        <v>県認証材等</v>
      </c>
      <c r="F41" s="30" t="s">
        <v>142</v>
      </c>
      <c r="G41" s="28">
        <v>220</v>
      </c>
      <c r="H41" s="11">
        <v>300000</v>
      </c>
      <c r="I41" s="28">
        <v>220</v>
      </c>
      <c r="M41" s="31"/>
      <c r="N41" s="31" t="s">
        <v>72</v>
      </c>
      <c r="O41" s="31"/>
      <c r="P41" s="31"/>
      <c r="Q41" s="31"/>
      <c r="R41" s="31"/>
      <c r="S41" s="31"/>
      <c r="T41" s="31"/>
      <c r="U41" s="31"/>
      <c r="Y41" s="31" t="s">
        <v>72</v>
      </c>
      <c r="Z41" s="31"/>
      <c r="AA41" s="31"/>
    </row>
    <row r="42" spans="1:27" s="6" customFormat="1">
      <c r="A42" s="10"/>
      <c r="B42" s="10" t="s">
        <v>120</v>
      </c>
      <c r="C42" s="177" t="s">
        <v>178</v>
      </c>
      <c r="D42" s="31" t="s">
        <v>166</v>
      </c>
      <c r="E42" s="178" t="str">
        <f>IF($C42="","",VLOOKUP($C42,分類コード!$B$1:$C$11,2,0))</f>
        <v>県認証材等</v>
      </c>
      <c r="F42" s="30" t="s">
        <v>296</v>
      </c>
      <c r="G42" s="28">
        <v>220</v>
      </c>
      <c r="H42" s="11">
        <v>320000</v>
      </c>
      <c r="I42" s="28">
        <v>220</v>
      </c>
      <c r="M42" s="31"/>
      <c r="N42" s="31"/>
      <c r="O42" s="31"/>
      <c r="P42" s="31"/>
      <c r="Q42" s="31"/>
      <c r="R42" s="31"/>
      <c r="S42" s="31"/>
      <c r="T42" s="31"/>
      <c r="U42" s="31"/>
      <c r="Y42" s="31" t="s">
        <v>72</v>
      </c>
      <c r="Z42" s="31"/>
      <c r="AA42" s="31"/>
    </row>
    <row r="43" spans="1:27" s="6" customFormat="1">
      <c r="A43" s="10"/>
      <c r="B43" s="10" t="s">
        <v>121</v>
      </c>
      <c r="C43" s="177" t="s">
        <v>300</v>
      </c>
      <c r="D43" s="31" t="s">
        <v>166</v>
      </c>
      <c r="E43" s="178" t="str">
        <f>IF($C43="","",VLOOKUP($C43,分類コード!$B$1:$C$11,2,0))</f>
        <v>対象外</v>
      </c>
      <c r="F43" s="30" t="s">
        <v>301</v>
      </c>
      <c r="G43" s="28">
        <v>220</v>
      </c>
      <c r="H43" s="11">
        <v>320000</v>
      </c>
      <c r="I43" s="28">
        <v>220</v>
      </c>
      <c r="M43" s="31"/>
      <c r="N43" s="31"/>
      <c r="O43" s="31"/>
      <c r="P43" s="31"/>
      <c r="Q43" s="31"/>
      <c r="R43" s="31"/>
      <c r="S43" s="31"/>
      <c r="T43" s="31"/>
      <c r="U43" s="31"/>
      <c r="Y43" s="31"/>
      <c r="Z43" s="31"/>
      <c r="AA43" s="31"/>
    </row>
    <row r="44" spans="1:27" s="6" customFormat="1">
      <c r="A44" s="10"/>
      <c r="B44" s="10"/>
      <c r="C44" s="177"/>
      <c r="D44" s="31"/>
      <c r="E44" s="178" t="str">
        <f>IF($C44="","",VLOOKUP($C44,分類コード!$B$1:$C$11,2,0))</f>
        <v/>
      </c>
      <c r="F44" s="30"/>
      <c r="G44" s="28"/>
      <c r="H44" s="13"/>
      <c r="I44" s="28"/>
      <c r="M44" s="31"/>
      <c r="N44" s="31"/>
      <c r="O44" s="31"/>
      <c r="P44" s="31"/>
      <c r="Q44" s="31"/>
      <c r="R44" s="31"/>
      <c r="S44" s="31"/>
      <c r="T44" s="31"/>
      <c r="U44" s="31"/>
      <c r="Y44" s="31"/>
      <c r="Z44" s="31"/>
      <c r="AA44" s="31"/>
    </row>
    <row r="45" spans="1:27" s="6" customFormat="1">
      <c r="A45" s="10"/>
      <c r="B45" s="10"/>
      <c r="C45" s="177"/>
      <c r="D45" s="31"/>
      <c r="E45" s="178" t="str">
        <f>IF($C45="","",VLOOKUP($C45,分類コード!$B$1:$C$11,2,0))</f>
        <v/>
      </c>
      <c r="F45" s="30"/>
      <c r="G45" s="28"/>
      <c r="H45" s="13"/>
      <c r="I45" s="28"/>
      <c r="M45" s="31"/>
      <c r="N45" s="31"/>
      <c r="O45" s="31"/>
      <c r="P45" s="31"/>
      <c r="Q45" s="31"/>
      <c r="R45" s="31"/>
      <c r="S45" s="31"/>
      <c r="T45" s="31"/>
      <c r="U45" s="31"/>
      <c r="Y45" s="31"/>
      <c r="Z45" s="31"/>
      <c r="AA45" s="31"/>
    </row>
    <row r="46" spans="1:27" s="6" customFormat="1">
      <c r="A46" s="10"/>
      <c r="B46" s="10"/>
      <c r="C46" s="177"/>
      <c r="D46" s="31"/>
      <c r="E46" s="178" t="str">
        <f>IF($C46="","",VLOOKUP($C46,分類コード!$B$1:$C$11,2,0))</f>
        <v/>
      </c>
      <c r="F46" s="30"/>
      <c r="G46" s="28"/>
      <c r="H46" s="13"/>
      <c r="I46" s="28"/>
      <c r="M46" s="31"/>
      <c r="N46" s="31"/>
      <c r="O46" s="31"/>
      <c r="P46" s="31"/>
      <c r="Q46" s="31"/>
      <c r="R46" s="31"/>
      <c r="S46" s="31"/>
      <c r="T46" s="31"/>
      <c r="U46" s="31"/>
      <c r="Y46" s="31"/>
      <c r="Z46" s="31"/>
      <c r="AA46" s="31"/>
    </row>
    <row r="47" spans="1:27" s="6" customFormat="1">
      <c r="A47" s="10"/>
      <c r="B47" s="10"/>
      <c r="C47" s="177"/>
      <c r="D47" s="31"/>
      <c r="E47" s="178" t="str">
        <f>IF($C47="","",VLOOKUP($C47,分類コード!$B$1:$C$11,2,0))</f>
        <v/>
      </c>
      <c r="F47" s="30"/>
      <c r="G47" s="28"/>
      <c r="H47" s="13"/>
      <c r="I47" s="28"/>
      <c r="M47" s="31"/>
      <c r="N47" s="31"/>
      <c r="O47" s="31"/>
      <c r="P47" s="31"/>
      <c r="Q47" s="31"/>
      <c r="R47" s="31"/>
      <c r="S47" s="31"/>
      <c r="T47" s="31"/>
      <c r="U47" s="31"/>
      <c r="Y47" s="31"/>
      <c r="Z47" s="31"/>
      <c r="AA47" s="31"/>
    </row>
    <row r="48" spans="1:27" s="6" customFormat="1">
      <c r="A48" s="10"/>
      <c r="B48" s="10"/>
      <c r="C48" s="177"/>
      <c r="D48" s="31"/>
      <c r="E48" s="178" t="str">
        <f>IF($C48="","",VLOOKUP($C48,分類コード!$B$1:$C$11,2,0))</f>
        <v/>
      </c>
      <c r="F48" s="30"/>
      <c r="G48" s="28"/>
      <c r="H48" s="13"/>
      <c r="I48" s="28"/>
      <c r="M48" s="31"/>
      <c r="N48" s="31"/>
      <c r="O48" s="31"/>
      <c r="P48" s="31"/>
      <c r="Q48" s="31"/>
      <c r="R48" s="31"/>
      <c r="S48" s="31"/>
      <c r="T48" s="31"/>
      <c r="U48" s="31"/>
      <c r="Y48" s="31"/>
      <c r="Z48" s="31"/>
      <c r="AA48" s="31"/>
    </row>
    <row r="49" spans="1:27" s="6" customFormat="1">
      <c r="A49" s="10"/>
      <c r="B49" s="10"/>
      <c r="C49" s="177"/>
      <c r="D49" s="31"/>
      <c r="E49" s="178" t="str">
        <f>IF($C49="","",VLOOKUP($C49,分類コード!$B$1:$C$11,2,0))</f>
        <v/>
      </c>
      <c r="F49" s="30"/>
      <c r="G49" s="28"/>
      <c r="H49" s="13"/>
      <c r="I49" s="28"/>
      <c r="M49" s="31"/>
      <c r="N49" s="31"/>
      <c r="O49" s="31"/>
      <c r="P49" s="31"/>
      <c r="Q49" s="31"/>
      <c r="R49" s="31"/>
      <c r="S49" s="31"/>
      <c r="T49" s="31"/>
      <c r="U49" s="31"/>
      <c r="Y49" s="31"/>
      <c r="Z49" s="31"/>
      <c r="AA49" s="31"/>
    </row>
    <row r="50" spans="1:27" s="6" customFormat="1">
      <c r="A50" s="10"/>
      <c r="B50" s="10"/>
      <c r="C50" s="177"/>
      <c r="D50" s="31"/>
      <c r="E50" s="178" t="str">
        <f>IF($C50="","",VLOOKUP($C50,分類コード!$B$1:$C$11,2,0))</f>
        <v/>
      </c>
      <c r="F50" s="30"/>
      <c r="G50" s="28"/>
      <c r="H50" s="13"/>
      <c r="I50" s="28"/>
      <c r="M50" s="31"/>
      <c r="N50" s="31"/>
      <c r="O50" s="31"/>
      <c r="P50" s="31"/>
      <c r="Q50" s="31"/>
      <c r="R50" s="31"/>
      <c r="S50" s="31"/>
      <c r="T50" s="31"/>
      <c r="U50" s="31"/>
      <c r="Y50" s="31"/>
      <c r="Z50" s="31"/>
      <c r="AA50" s="31"/>
    </row>
    <row r="51" spans="1:27" s="6" customFormat="1">
      <c r="A51" s="10"/>
      <c r="B51" s="10"/>
      <c r="C51" s="177"/>
      <c r="D51" s="31"/>
      <c r="E51" s="178" t="str">
        <f>IF($C51="","",VLOOKUP($C51,分類コード!$B$1:$C$11,2,0))</f>
        <v/>
      </c>
      <c r="F51" s="30"/>
      <c r="G51" s="28"/>
      <c r="H51" s="13"/>
      <c r="I51" s="28"/>
      <c r="M51" s="31"/>
      <c r="N51" s="31"/>
      <c r="O51" s="31"/>
      <c r="P51" s="31"/>
      <c r="Q51" s="31"/>
      <c r="R51" s="31"/>
      <c r="S51" s="31"/>
      <c r="T51" s="31"/>
      <c r="U51" s="31"/>
      <c r="Y51" s="31"/>
      <c r="Z51" s="31"/>
      <c r="AA51" s="31"/>
    </row>
    <row r="52" spans="1:27" s="6" customFormat="1">
      <c r="A52" s="10"/>
      <c r="B52" s="10"/>
      <c r="C52" s="177"/>
      <c r="D52" s="31"/>
      <c r="E52" s="178" t="str">
        <f>IF($C52="","",VLOOKUP($C52,分類コード!$B$1:$C$11,2,0))</f>
        <v/>
      </c>
      <c r="F52" s="30"/>
      <c r="G52" s="28"/>
      <c r="H52" s="13"/>
      <c r="I52" s="28"/>
      <c r="M52" s="31"/>
      <c r="N52" s="31"/>
      <c r="O52" s="31"/>
      <c r="P52" s="31"/>
      <c r="Q52" s="31"/>
      <c r="R52" s="31"/>
      <c r="S52" s="31"/>
      <c r="T52" s="31"/>
      <c r="U52" s="31"/>
      <c r="Y52" s="31"/>
      <c r="Z52" s="31"/>
      <c r="AA52" s="31"/>
    </row>
    <row r="53" spans="1:27" s="6" customFormat="1">
      <c r="A53" s="10"/>
      <c r="B53" s="10"/>
      <c r="C53" s="177"/>
      <c r="D53" s="31"/>
      <c r="E53" s="178" t="str">
        <f>IF($C53="","",VLOOKUP($C53,分類コード!$B$1:$C$11,2,0))</f>
        <v/>
      </c>
      <c r="F53" s="30"/>
      <c r="G53" s="28"/>
      <c r="H53" s="13"/>
      <c r="I53" s="28"/>
      <c r="M53" s="31"/>
      <c r="N53" s="31"/>
      <c r="O53" s="31"/>
      <c r="P53" s="31"/>
      <c r="Q53" s="31"/>
      <c r="R53" s="31"/>
      <c r="S53" s="31"/>
      <c r="T53" s="31"/>
      <c r="U53" s="31"/>
      <c r="Y53" s="31"/>
      <c r="Z53" s="31"/>
      <c r="AA53" s="31"/>
    </row>
    <row r="54" spans="1:27" s="6" customFormat="1">
      <c r="A54" s="10"/>
      <c r="B54" s="10"/>
      <c r="C54" s="177"/>
      <c r="D54" s="31"/>
      <c r="E54" s="178" t="str">
        <f>IF($C54="","",VLOOKUP($C54,分類コード!$B$1:$C$11,2,0))</f>
        <v/>
      </c>
      <c r="F54" s="30"/>
      <c r="G54" s="28"/>
      <c r="H54" s="13"/>
      <c r="I54" s="28"/>
      <c r="M54" s="31"/>
      <c r="N54" s="31"/>
      <c r="O54" s="31"/>
      <c r="P54" s="31"/>
      <c r="Q54" s="31"/>
      <c r="R54" s="31"/>
      <c r="S54" s="31"/>
      <c r="T54" s="31"/>
      <c r="U54" s="31"/>
      <c r="Y54" s="31"/>
      <c r="Z54" s="31"/>
      <c r="AA54" s="31"/>
    </row>
    <row r="55" spans="1:27" s="6" customFormat="1">
      <c r="A55" s="10"/>
      <c r="B55" s="10"/>
      <c r="C55" s="177"/>
      <c r="D55" s="31"/>
      <c r="E55" s="178" t="str">
        <f>IF($C55="","",VLOOKUP($C55,分類コード!$B$1:$C$11,2,0))</f>
        <v/>
      </c>
      <c r="F55" s="30"/>
      <c r="G55" s="28"/>
      <c r="H55" s="13"/>
      <c r="I55" s="28"/>
      <c r="M55" s="31"/>
      <c r="N55" s="31"/>
      <c r="O55" s="31"/>
      <c r="P55" s="31"/>
      <c r="Q55" s="31"/>
      <c r="R55" s="31"/>
      <c r="S55" s="31"/>
      <c r="T55" s="31"/>
      <c r="U55" s="31"/>
      <c r="Y55" s="31"/>
      <c r="Z55" s="31"/>
      <c r="AA55" s="31"/>
    </row>
    <row r="56" spans="1:27" s="6" customFormat="1">
      <c r="A56" s="10"/>
      <c r="B56" s="10"/>
      <c r="C56" s="177"/>
      <c r="D56" s="31"/>
      <c r="E56" s="178" t="str">
        <f>IF($C56="","",VLOOKUP($C56,分類コード!$B$1:$C$11,2,0))</f>
        <v/>
      </c>
      <c r="F56" s="30"/>
      <c r="G56" s="28"/>
      <c r="H56" s="13"/>
      <c r="I56" s="28"/>
      <c r="M56" s="31"/>
      <c r="N56" s="31"/>
      <c r="O56" s="31"/>
      <c r="P56" s="31"/>
      <c r="Q56" s="31"/>
      <c r="R56" s="31"/>
      <c r="S56" s="31"/>
      <c r="T56" s="31"/>
      <c r="U56" s="31"/>
      <c r="Y56" s="31"/>
      <c r="Z56" s="31"/>
      <c r="AA56" s="31"/>
    </row>
    <row r="57" spans="1:27" s="6" customFormat="1">
      <c r="A57" s="10"/>
      <c r="B57" s="10"/>
      <c r="C57" s="177"/>
      <c r="D57" s="31"/>
      <c r="E57" s="178" t="str">
        <f>IF($C57="","",VLOOKUP($C57,分類コード!$B$1:$C$11,2,0))</f>
        <v/>
      </c>
      <c r="F57" s="30"/>
      <c r="G57" s="28"/>
      <c r="H57" s="13"/>
      <c r="I57" s="28"/>
      <c r="M57" s="31"/>
      <c r="N57" s="31"/>
      <c r="O57" s="31"/>
      <c r="P57" s="31"/>
      <c r="Q57" s="31"/>
      <c r="R57" s="31"/>
      <c r="S57" s="31"/>
      <c r="T57" s="31"/>
      <c r="U57" s="31"/>
      <c r="Y57" s="31"/>
      <c r="Z57" s="31"/>
      <c r="AA57" s="31"/>
    </row>
    <row r="58" spans="1:27" s="6" customFormat="1">
      <c r="A58" s="10"/>
      <c r="B58" s="10"/>
      <c r="C58" s="177"/>
      <c r="D58" s="31"/>
      <c r="E58" s="178" t="str">
        <f>IF($C58="","",VLOOKUP($C58,分類コード!$B$1:$C$11,2,0))</f>
        <v/>
      </c>
      <c r="F58" s="30"/>
      <c r="G58" s="28"/>
      <c r="H58" s="13"/>
      <c r="I58" s="28"/>
      <c r="M58" s="31"/>
      <c r="N58" s="31"/>
      <c r="O58" s="31"/>
      <c r="P58" s="31"/>
      <c r="Q58" s="31"/>
      <c r="R58" s="31"/>
      <c r="S58" s="31"/>
      <c r="T58" s="31"/>
      <c r="U58" s="31"/>
      <c r="Y58" s="31"/>
      <c r="Z58" s="31"/>
      <c r="AA58" s="31"/>
    </row>
    <row r="59" spans="1:27" s="6" customFormat="1">
      <c r="A59" s="10"/>
      <c r="B59" s="10"/>
      <c r="C59" s="177"/>
      <c r="D59" s="31"/>
      <c r="E59" s="178" t="str">
        <f>IF($C59="","",VLOOKUP($C59,分類コード!$B$1:$C$11,2,0))</f>
        <v/>
      </c>
      <c r="F59" s="30"/>
      <c r="G59" s="28"/>
      <c r="H59" s="13"/>
      <c r="I59" s="28"/>
      <c r="M59" s="31"/>
      <c r="N59" s="31"/>
      <c r="O59" s="31"/>
      <c r="P59" s="31"/>
      <c r="Q59" s="31"/>
      <c r="R59" s="31"/>
      <c r="S59" s="31"/>
      <c r="T59" s="31"/>
      <c r="U59" s="31"/>
      <c r="Y59" s="31"/>
      <c r="Z59" s="31"/>
      <c r="AA59" s="31"/>
    </row>
    <row r="60" spans="1:27" s="6" customFormat="1">
      <c r="A60" s="10"/>
      <c r="B60" s="10"/>
      <c r="C60" s="177"/>
      <c r="D60" s="31"/>
      <c r="E60" s="178" t="str">
        <f>IF($C60="","",VLOOKUP($C60,分類コード!$B$1:$C$11,2,0))</f>
        <v/>
      </c>
      <c r="F60" s="30"/>
      <c r="G60" s="28"/>
      <c r="H60" s="13"/>
      <c r="I60" s="28"/>
      <c r="M60" s="31"/>
      <c r="N60" s="31"/>
      <c r="O60" s="31"/>
      <c r="P60" s="31"/>
      <c r="Q60" s="31"/>
      <c r="R60" s="31"/>
      <c r="S60" s="31"/>
      <c r="T60" s="31"/>
      <c r="U60" s="31"/>
      <c r="Y60" s="31"/>
      <c r="Z60" s="31"/>
      <c r="AA60" s="31"/>
    </row>
    <row r="61" spans="1:27" s="6" customFormat="1">
      <c r="A61" s="10"/>
      <c r="B61" s="10"/>
      <c r="C61" s="177"/>
      <c r="D61" s="31"/>
      <c r="E61" s="178" t="str">
        <f>IF($C61="","",VLOOKUP($C61,分類コード!$B$1:$C$11,2,0))</f>
        <v/>
      </c>
      <c r="F61" s="30"/>
      <c r="G61" s="28"/>
      <c r="H61" s="13"/>
      <c r="I61" s="28"/>
      <c r="M61" s="31"/>
      <c r="N61" s="31"/>
      <c r="O61" s="31"/>
      <c r="P61" s="31"/>
      <c r="Q61" s="31"/>
      <c r="R61" s="31"/>
      <c r="S61" s="31"/>
      <c r="T61" s="31"/>
      <c r="U61" s="31"/>
      <c r="Y61" s="31"/>
      <c r="Z61" s="31"/>
      <c r="AA61" s="31"/>
    </row>
    <row r="62" spans="1:27" s="6" customFormat="1">
      <c r="A62" s="10"/>
      <c r="B62" s="10"/>
      <c r="C62" s="177"/>
      <c r="D62" s="31"/>
      <c r="E62" s="178" t="str">
        <f>IF($C62="","",VLOOKUP($C62,分類コード!$B$1:$C$11,2,0))</f>
        <v/>
      </c>
      <c r="F62" s="30"/>
      <c r="G62" s="28"/>
      <c r="H62" s="13"/>
      <c r="I62" s="28"/>
      <c r="M62" s="31"/>
      <c r="N62" s="31"/>
      <c r="O62" s="31"/>
      <c r="P62" s="31"/>
      <c r="Q62" s="31"/>
      <c r="R62" s="31"/>
      <c r="S62" s="31"/>
      <c r="T62" s="31"/>
      <c r="U62" s="31"/>
      <c r="Y62" s="31"/>
      <c r="Z62" s="31"/>
      <c r="AA62" s="31"/>
    </row>
    <row r="63" spans="1:27" s="6" customFormat="1">
      <c r="A63" s="10"/>
      <c r="B63" s="10"/>
      <c r="C63" s="177"/>
      <c r="D63" s="31"/>
      <c r="E63" s="178" t="str">
        <f>IF($C63="","",VLOOKUP($C63,分類コード!$B$1:$C$11,2,0))</f>
        <v/>
      </c>
      <c r="F63" s="30"/>
      <c r="G63" s="28"/>
      <c r="H63" s="13"/>
      <c r="I63" s="28"/>
      <c r="M63" s="31"/>
      <c r="N63" s="31"/>
      <c r="O63" s="31"/>
      <c r="P63" s="31"/>
      <c r="Q63" s="31"/>
      <c r="R63" s="31"/>
      <c r="S63" s="31"/>
      <c r="T63" s="31"/>
      <c r="U63" s="31"/>
      <c r="Y63" s="31"/>
      <c r="Z63" s="31"/>
      <c r="AA63" s="31"/>
    </row>
    <row r="64" spans="1:27" s="6" customFormat="1">
      <c r="A64" s="10"/>
      <c r="B64" s="10"/>
      <c r="C64" s="177"/>
      <c r="D64" s="31"/>
      <c r="E64" s="178" t="str">
        <f>IF($C64="","",VLOOKUP($C64,分類コード!$B$1:$C$11,2,0))</f>
        <v/>
      </c>
      <c r="F64" s="30"/>
      <c r="G64" s="28"/>
      <c r="H64" s="13"/>
      <c r="I64" s="28"/>
      <c r="M64" s="31"/>
      <c r="N64" s="31"/>
      <c r="O64" s="31"/>
      <c r="P64" s="31"/>
      <c r="Q64" s="31"/>
      <c r="R64" s="31"/>
      <c r="S64" s="31"/>
      <c r="T64" s="31"/>
      <c r="U64" s="31"/>
      <c r="Y64" s="31"/>
      <c r="Z64" s="31"/>
      <c r="AA64" s="31"/>
    </row>
    <row r="65" spans="1:27" s="6" customFormat="1">
      <c r="A65" s="10"/>
      <c r="B65" s="10"/>
      <c r="C65" s="177"/>
      <c r="D65" s="31"/>
      <c r="E65" s="178" t="str">
        <f>IF($C65="","",VLOOKUP($C65,分類コード!$B$1:$C$11,2,0))</f>
        <v/>
      </c>
      <c r="F65" s="30"/>
      <c r="G65" s="28"/>
      <c r="H65" s="13"/>
      <c r="I65" s="28"/>
      <c r="M65" s="31"/>
      <c r="N65" s="31"/>
      <c r="O65" s="31"/>
      <c r="P65" s="31"/>
      <c r="Q65" s="31"/>
      <c r="R65" s="31"/>
      <c r="S65" s="31"/>
      <c r="T65" s="31"/>
      <c r="U65" s="31"/>
      <c r="Y65" s="31"/>
      <c r="Z65" s="31"/>
      <c r="AA65" s="31"/>
    </row>
    <row r="66" spans="1:27" s="6" customFormat="1">
      <c r="A66" s="10"/>
      <c r="B66" s="10"/>
      <c r="C66" s="177"/>
      <c r="D66" s="31"/>
      <c r="E66" s="178" t="str">
        <f>IF($C66="","",VLOOKUP($C66,分類コード!$B$1:$C$11,2,0))</f>
        <v/>
      </c>
      <c r="F66" s="30"/>
      <c r="G66" s="28"/>
      <c r="H66" s="13"/>
      <c r="I66" s="28"/>
      <c r="M66" s="31"/>
      <c r="N66" s="31"/>
      <c r="O66" s="31"/>
      <c r="P66" s="31"/>
      <c r="Q66" s="31"/>
      <c r="R66" s="31"/>
      <c r="S66" s="31"/>
      <c r="T66" s="31"/>
      <c r="U66" s="31"/>
      <c r="Y66" s="31"/>
      <c r="Z66" s="31"/>
      <c r="AA66" s="31"/>
    </row>
    <row r="67" spans="1:27" s="6" customFormat="1">
      <c r="A67" s="10"/>
      <c r="B67" s="10"/>
      <c r="C67" s="177"/>
      <c r="D67" s="31"/>
      <c r="E67" s="178" t="str">
        <f>IF($C67="","",VLOOKUP($C67,分類コード!$B$1:$C$11,2,0))</f>
        <v/>
      </c>
      <c r="F67" s="30"/>
      <c r="G67" s="28"/>
      <c r="H67" s="13"/>
      <c r="I67" s="28"/>
      <c r="M67" s="31"/>
      <c r="N67" s="31"/>
      <c r="O67" s="31"/>
      <c r="P67" s="31"/>
      <c r="Q67" s="31"/>
      <c r="R67" s="31"/>
      <c r="S67" s="31"/>
      <c r="T67" s="31"/>
      <c r="U67" s="31"/>
      <c r="Y67" s="31"/>
      <c r="Z67" s="31"/>
      <c r="AA67" s="31"/>
    </row>
    <row r="68" spans="1:27" s="6" customFormat="1">
      <c r="A68" s="10"/>
      <c r="B68" s="10"/>
      <c r="C68" s="177"/>
      <c r="D68" s="31"/>
      <c r="E68" s="178" t="str">
        <f>IF($C68="","",VLOOKUP($C68,分類コード!$B$1:$C$11,2,0))</f>
        <v/>
      </c>
      <c r="F68" s="30"/>
      <c r="G68" s="28"/>
      <c r="H68" s="13"/>
      <c r="I68" s="28"/>
      <c r="M68" s="31"/>
      <c r="N68" s="31"/>
      <c r="O68" s="31"/>
      <c r="P68" s="31"/>
      <c r="Q68" s="31"/>
      <c r="R68" s="31"/>
      <c r="S68" s="31"/>
      <c r="T68" s="31"/>
      <c r="U68" s="31"/>
      <c r="Y68" s="31"/>
      <c r="Z68" s="31"/>
      <c r="AA68" s="31"/>
    </row>
    <row r="69" spans="1:27" s="6" customFormat="1">
      <c r="A69" s="10"/>
      <c r="B69" s="10"/>
      <c r="C69" s="177"/>
      <c r="D69" s="31"/>
      <c r="E69" s="178" t="str">
        <f>IF($C69="","",VLOOKUP($C69,分類コード!$B$1:$C$11,2,0))</f>
        <v/>
      </c>
      <c r="F69" s="30"/>
      <c r="G69" s="28"/>
      <c r="H69" s="13"/>
      <c r="I69" s="28"/>
      <c r="M69" s="31"/>
      <c r="N69" s="31"/>
      <c r="O69" s="31"/>
      <c r="P69" s="31"/>
      <c r="Q69" s="31"/>
      <c r="R69" s="31"/>
      <c r="S69" s="31"/>
      <c r="T69" s="31"/>
      <c r="U69" s="31"/>
      <c r="Y69" s="31"/>
      <c r="Z69" s="31"/>
      <c r="AA69" s="31"/>
    </row>
    <row r="70" spans="1:27" s="6" customFormat="1">
      <c r="A70" s="10"/>
      <c r="B70" s="10"/>
      <c r="C70" s="177"/>
      <c r="D70" s="31"/>
      <c r="E70" s="178" t="str">
        <f>IF($C70="","",VLOOKUP($C70,分類コード!$B$1:$C$11,2,0))</f>
        <v/>
      </c>
      <c r="F70" s="30"/>
      <c r="G70" s="28"/>
      <c r="H70" s="13"/>
      <c r="I70" s="28"/>
      <c r="M70" s="31"/>
      <c r="N70" s="31"/>
      <c r="O70" s="31"/>
      <c r="P70" s="31"/>
      <c r="Q70" s="31"/>
      <c r="R70" s="31"/>
      <c r="S70" s="31"/>
      <c r="T70" s="31"/>
      <c r="U70" s="31"/>
      <c r="Y70" s="31"/>
      <c r="Z70" s="31"/>
      <c r="AA70" s="31"/>
    </row>
    <row r="71" spans="1:27" s="6" customFormat="1">
      <c r="A71" s="10"/>
      <c r="B71" s="10"/>
      <c r="C71" s="177"/>
      <c r="D71" s="31"/>
      <c r="E71" s="178" t="str">
        <f>IF($C71="","",VLOOKUP($C71,分類コード!$B$1:$C$11,2,0))</f>
        <v/>
      </c>
      <c r="F71" s="30"/>
      <c r="G71" s="28"/>
      <c r="H71" s="13"/>
      <c r="I71" s="28"/>
      <c r="M71" s="31"/>
      <c r="N71" s="31"/>
      <c r="O71" s="31"/>
      <c r="P71" s="31"/>
      <c r="Q71" s="31"/>
      <c r="R71" s="31"/>
      <c r="S71" s="31"/>
      <c r="T71" s="31"/>
      <c r="U71" s="31"/>
      <c r="Y71" s="31"/>
      <c r="Z71" s="31"/>
      <c r="AA71" s="31"/>
    </row>
    <row r="72" spans="1:27" s="6" customFormat="1">
      <c r="A72" s="10"/>
      <c r="B72" s="10"/>
      <c r="C72" s="177"/>
      <c r="D72" s="31"/>
      <c r="E72" s="178" t="str">
        <f>IF($C72="","",VLOOKUP($C72,分類コード!$B$1:$C$11,2,0))</f>
        <v/>
      </c>
      <c r="F72" s="30"/>
      <c r="G72" s="28"/>
      <c r="H72" s="13"/>
      <c r="I72" s="28"/>
      <c r="M72" s="31"/>
      <c r="N72" s="31"/>
      <c r="O72" s="31"/>
      <c r="P72" s="31"/>
      <c r="Q72" s="31"/>
      <c r="R72" s="31"/>
      <c r="S72" s="31"/>
      <c r="T72" s="31"/>
      <c r="U72" s="31"/>
      <c r="Y72" s="31"/>
      <c r="Z72" s="31"/>
      <c r="AA72" s="31"/>
    </row>
    <row r="73" spans="1:27" s="6" customFormat="1">
      <c r="A73" s="10"/>
      <c r="B73" s="10"/>
      <c r="C73" s="177"/>
      <c r="D73" s="31"/>
      <c r="E73" s="178" t="str">
        <f>IF($C73="","",VLOOKUP($C73,分類コード!$B$1:$C$11,2,0))</f>
        <v/>
      </c>
      <c r="F73" s="30"/>
      <c r="G73" s="28"/>
      <c r="H73" s="13"/>
      <c r="I73" s="28"/>
      <c r="M73" s="31"/>
      <c r="N73" s="31"/>
      <c r="O73" s="31"/>
      <c r="P73" s="31"/>
      <c r="Q73" s="31"/>
      <c r="R73" s="31"/>
      <c r="S73" s="31"/>
      <c r="T73" s="31"/>
      <c r="U73" s="31"/>
      <c r="Y73" s="31"/>
      <c r="Z73" s="31"/>
      <c r="AA73" s="31"/>
    </row>
    <row r="74" spans="1:27" s="6" customFormat="1">
      <c r="A74" s="10"/>
      <c r="B74" s="10"/>
      <c r="C74" s="177"/>
      <c r="D74" s="31"/>
      <c r="E74" s="178" t="str">
        <f>IF($C74="","",VLOOKUP($C74,分類コード!$B$1:$C$11,2,0))</f>
        <v/>
      </c>
      <c r="F74" s="30"/>
      <c r="G74" s="28"/>
      <c r="H74" s="13"/>
      <c r="I74" s="28"/>
      <c r="M74" s="31"/>
      <c r="N74" s="31"/>
      <c r="O74" s="31"/>
      <c r="P74" s="31"/>
      <c r="Q74" s="31"/>
      <c r="R74" s="31"/>
      <c r="S74" s="31"/>
      <c r="T74" s="31"/>
      <c r="U74" s="31"/>
      <c r="Y74" s="31"/>
      <c r="Z74" s="31"/>
      <c r="AA74" s="31"/>
    </row>
    <row r="75" spans="1:27" s="6" customFormat="1">
      <c r="A75" s="10"/>
      <c r="B75" s="10"/>
      <c r="C75" s="177"/>
      <c r="D75" s="31"/>
      <c r="E75" s="178" t="str">
        <f>IF($C75="","",VLOOKUP($C75,分類コード!$B$1:$C$11,2,0))</f>
        <v/>
      </c>
      <c r="F75" s="30"/>
      <c r="G75" s="28"/>
      <c r="H75" s="13"/>
      <c r="I75" s="28"/>
      <c r="M75" s="31"/>
      <c r="N75" s="31"/>
      <c r="O75" s="31"/>
      <c r="P75" s="31"/>
      <c r="Q75" s="31"/>
      <c r="R75" s="31"/>
      <c r="S75" s="31"/>
      <c r="T75" s="31"/>
      <c r="U75" s="31"/>
      <c r="Y75" s="31"/>
      <c r="Z75" s="31"/>
      <c r="AA75" s="31"/>
    </row>
    <row r="76" spans="1:27" s="6" customFormat="1">
      <c r="A76" s="10"/>
      <c r="B76" s="10"/>
      <c r="C76" s="177"/>
      <c r="D76" s="31"/>
      <c r="E76" s="178" t="str">
        <f>IF($C76="","",VLOOKUP($C76,分類コード!$B$1:$C$11,2,0))</f>
        <v/>
      </c>
      <c r="F76" s="30"/>
      <c r="G76" s="28"/>
      <c r="H76" s="13"/>
      <c r="I76" s="28"/>
      <c r="M76" s="31"/>
      <c r="N76" s="31"/>
      <c r="O76" s="31"/>
      <c r="P76" s="31"/>
      <c r="Q76" s="31"/>
      <c r="R76" s="31"/>
      <c r="S76" s="31"/>
      <c r="T76" s="31"/>
      <c r="U76" s="31"/>
      <c r="Y76" s="31"/>
      <c r="Z76" s="31"/>
      <c r="AA76" s="31"/>
    </row>
    <row r="77" spans="1:27" s="6" customFormat="1">
      <c r="A77" s="10"/>
      <c r="B77" s="10"/>
      <c r="C77" s="177"/>
      <c r="D77" s="31"/>
      <c r="E77" s="178" t="str">
        <f>IF($C77="","",VLOOKUP($C77,分類コード!$B$1:$C$11,2,0))</f>
        <v/>
      </c>
      <c r="F77" s="30"/>
      <c r="G77" s="28"/>
      <c r="H77" s="13"/>
      <c r="I77" s="28"/>
      <c r="M77" s="31"/>
      <c r="N77" s="31"/>
      <c r="O77" s="31"/>
      <c r="P77" s="31"/>
      <c r="Q77" s="31"/>
      <c r="R77" s="31"/>
      <c r="S77" s="31"/>
      <c r="T77" s="31"/>
      <c r="U77" s="31"/>
      <c r="Y77" s="31"/>
      <c r="Z77" s="31"/>
      <c r="AA77" s="31"/>
    </row>
    <row r="78" spans="1:27" s="6" customFormat="1">
      <c r="A78" s="10"/>
      <c r="B78" s="10"/>
      <c r="C78" s="177"/>
      <c r="D78" s="31"/>
      <c r="E78" s="178" t="str">
        <f>IF($C78="","",VLOOKUP($C78,分類コード!$B$1:$C$11,2,0))</f>
        <v/>
      </c>
      <c r="F78" s="30"/>
      <c r="G78" s="28"/>
      <c r="H78" s="13"/>
      <c r="I78" s="28"/>
      <c r="M78" s="31"/>
      <c r="N78" s="31"/>
      <c r="O78" s="31"/>
      <c r="P78" s="31"/>
      <c r="Q78" s="31"/>
      <c r="R78" s="31"/>
      <c r="S78" s="31"/>
      <c r="T78" s="31"/>
      <c r="U78" s="31"/>
      <c r="Y78" s="31"/>
      <c r="Z78" s="31"/>
      <c r="AA78" s="31"/>
    </row>
    <row r="79" spans="1:27" s="6" customFormat="1">
      <c r="A79" s="10"/>
      <c r="B79" s="10"/>
      <c r="C79" s="177"/>
      <c r="D79" s="31"/>
      <c r="E79" s="178" t="str">
        <f>IF($C79="","",VLOOKUP($C79,分類コード!$B$1:$C$11,2,0))</f>
        <v/>
      </c>
      <c r="F79" s="30"/>
      <c r="G79" s="28"/>
      <c r="H79" s="13"/>
      <c r="I79" s="28"/>
      <c r="M79" s="31"/>
      <c r="N79" s="31"/>
      <c r="O79" s="31"/>
      <c r="P79" s="31"/>
      <c r="Q79" s="31"/>
      <c r="R79" s="31"/>
      <c r="S79" s="31"/>
      <c r="T79" s="31"/>
      <c r="U79" s="31"/>
      <c r="Y79" s="31"/>
      <c r="Z79" s="31"/>
      <c r="AA79" s="31"/>
    </row>
    <row r="80" spans="1:27" s="6" customFormat="1">
      <c r="A80" s="10"/>
      <c r="B80" s="10"/>
      <c r="C80" s="177"/>
      <c r="D80" s="31"/>
      <c r="E80" s="178" t="str">
        <f>IF($C80="","",VLOOKUP($C80,分類コード!$B$1:$C$11,2,0))</f>
        <v/>
      </c>
      <c r="F80" s="30"/>
      <c r="G80" s="28"/>
      <c r="H80" s="13"/>
      <c r="I80" s="28"/>
      <c r="M80" s="31"/>
      <c r="N80" s="31"/>
      <c r="O80" s="31"/>
      <c r="P80" s="31"/>
      <c r="Q80" s="31"/>
      <c r="R80" s="31"/>
      <c r="S80" s="31"/>
      <c r="T80" s="31"/>
      <c r="U80" s="31"/>
      <c r="Y80" s="31"/>
      <c r="Z80" s="31"/>
      <c r="AA80" s="31"/>
    </row>
    <row r="81" spans="1:27" s="6" customFormat="1">
      <c r="A81" s="10"/>
      <c r="B81" s="10"/>
      <c r="C81" s="177"/>
      <c r="D81" s="31"/>
      <c r="E81" s="178" t="str">
        <f>IF($C81="","",VLOOKUP($C81,分類コード!$B$1:$C$11,2,0))</f>
        <v/>
      </c>
      <c r="F81" s="30"/>
      <c r="G81" s="28"/>
      <c r="H81" s="13"/>
      <c r="I81" s="28"/>
      <c r="M81" s="31"/>
      <c r="N81" s="31"/>
      <c r="O81" s="31"/>
      <c r="P81" s="31"/>
      <c r="Q81" s="31"/>
      <c r="R81" s="31"/>
      <c r="S81" s="31"/>
      <c r="T81" s="31"/>
      <c r="U81" s="31"/>
      <c r="Y81" s="31"/>
      <c r="Z81" s="31"/>
      <c r="AA81" s="31"/>
    </row>
    <row r="82" spans="1:27" s="6" customFormat="1">
      <c r="A82" s="10"/>
      <c r="B82" s="10"/>
      <c r="C82" s="177"/>
      <c r="D82" s="31"/>
      <c r="E82" s="178" t="str">
        <f>IF($C82="","",VLOOKUP($C82,分類コード!$B$1:$C$11,2,0))</f>
        <v/>
      </c>
      <c r="F82" s="30"/>
      <c r="G82" s="28"/>
      <c r="H82" s="13"/>
      <c r="I82" s="28"/>
      <c r="M82" s="31"/>
      <c r="N82" s="31"/>
      <c r="O82" s="31"/>
      <c r="P82" s="31"/>
      <c r="Q82" s="31"/>
      <c r="R82" s="31"/>
      <c r="S82" s="31"/>
      <c r="T82" s="31"/>
      <c r="U82" s="31"/>
      <c r="Y82" s="31"/>
      <c r="Z82" s="31"/>
      <c r="AA82" s="31"/>
    </row>
    <row r="83" spans="1:27" s="6" customFormat="1">
      <c r="A83" s="10"/>
      <c r="B83" s="10"/>
      <c r="C83" s="177"/>
      <c r="D83" s="31"/>
      <c r="E83" s="178" t="str">
        <f>IF($C83="","",VLOOKUP($C83,分類コード!$B$1:$C$11,2,0))</f>
        <v/>
      </c>
      <c r="F83" s="30"/>
      <c r="G83" s="28"/>
      <c r="H83" s="13"/>
      <c r="I83" s="28"/>
      <c r="M83" s="31"/>
      <c r="N83" s="31"/>
      <c r="O83" s="31"/>
      <c r="P83" s="31"/>
      <c r="Q83" s="31"/>
      <c r="R83" s="31"/>
      <c r="S83" s="31"/>
      <c r="T83" s="31"/>
      <c r="U83" s="31"/>
      <c r="Y83" s="31"/>
      <c r="Z83" s="31"/>
      <c r="AA83" s="31"/>
    </row>
    <row r="84" spans="1:27" s="6" customFormat="1">
      <c r="A84" s="10"/>
      <c r="B84" s="10"/>
      <c r="C84" s="177"/>
      <c r="D84" s="31"/>
      <c r="E84" s="178" t="str">
        <f>IF($C84="","",VLOOKUP($C84,分類コード!$B$1:$C$11,2,0))</f>
        <v/>
      </c>
      <c r="F84" s="30"/>
      <c r="G84" s="28"/>
      <c r="H84" s="13"/>
      <c r="I84" s="28"/>
      <c r="M84" s="31"/>
      <c r="N84" s="31"/>
      <c r="O84" s="31"/>
      <c r="P84" s="31"/>
      <c r="Q84" s="31"/>
      <c r="R84" s="31"/>
      <c r="S84" s="31"/>
      <c r="T84" s="31"/>
      <c r="U84" s="31"/>
      <c r="Y84" s="31"/>
      <c r="Z84" s="31"/>
      <c r="AA84" s="31"/>
    </row>
    <row r="85" spans="1:27" s="6" customFormat="1">
      <c r="A85" s="10"/>
      <c r="B85" s="10"/>
      <c r="C85" s="177"/>
      <c r="D85" s="31"/>
      <c r="E85" s="178" t="str">
        <f>IF($C85="","",VLOOKUP($C85,分類コード!$B$1:$C$11,2,0))</f>
        <v/>
      </c>
      <c r="F85" s="30"/>
      <c r="G85" s="28"/>
      <c r="H85" s="13"/>
      <c r="I85" s="28"/>
      <c r="M85" s="31"/>
      <c r="N85" s="31"/>
      <c r="O85" s="31"/>
      <c r="P85" s="31"/>
      <c r="Q85" s="31"/>
      <c r="R85" s="31"/>
      <c r="S85" s="31"/>
      <c r="T85" s="31"/>
      <c r="U85" s="31"/>
      <c r="Y85" s="31"/>
      <c r="Z85" s="31"/>
      <c r="AA85" s="31"/>
    </row>
    <row r="86" spans="1:27" s="6" customFormat="1">
      <c r="A86" s="10"/>
      <c r="B86" s="10"/>
      <c r="C86" s="177"/>
      <c r="D86" s="31"/>
      <c r="E86" s="178" t="str">
        <f>IF($C86="","",VLOOKUP($C86,分類コード!$B$1:$C$11,2,0))</f>
        <v/>
      </c>
      <c r="F86" s="30"/>
      <c r="G86" s="28"/>
      <c r="H86" s="13"/>
      <c r="I86" s="28"/>
      <c r="M86" s="31"/>
      <c r="N86" s="31"/>
      <c r="O86" s="31"/>
      <c r="P86" s="31"/>
      <c r="Q86" s="31"/>
      <c r="R86" s="31"/>
      <c r="S86" s="31"/>
      <c r="T86" s="31"/>
      <c r="U86" s="31"/>
      <c r="Y86" s="31"/>
      <c r="Z86" s="31"/>
      <c r="AA86" s="31"/>
    </row>
    <row r="87" spans="1:27" s="6" customFormat="1">
      <c r="A87" s="10"/>
      <c r="B87" s="10"/>
      <c r="C87" s="177"/>
      <c r="D87" s="31"/>
      <c r="E87" s="178" t="str">
        <f>IF($C87="","",VLOOKUP($C87,分類コード!$B$1:$C$11,2,0))</f>
        <v/>
      </c>
      <c r="F87" s="30"/>
      <c r="G87" s="28"/>
      <c r="H87" s="13"/>
      <c r="I87" s="28"/>
      <c r="M87" s="31"/>
      <c r="N87" s="31"/>
      <c r="O87" s="31"/>
      <c r="P87" s="31"/>
      <c r="Q87" s="31"/>
      <c r="R87" s="31"/>
      <c r="S87" s="31"/>
      <c r="T87" s="31"/>
      <c r="U87" s="31"/>
      <c r="Y87" s="31"/>
      <c r="Z87" s="31"/>
      <c r="AA87" s="31"/>
    </row>
    <row r="88" spans="1:27" s="6" customFormat="1">
      <c r="A88" s="10"/>
      <c r="B88" s="10"/>
      <c r="C88" s="177"/>
      <c r="D88" s="31"/>
      <c r="E88" s="178" t="str">
        <f>IF($C88="","",VLOOKUP($C88,分類コード!$B$1:$C$11,2,0))</f>
        <v/>
      </c>
      <c r="F88" s="30"/>
      <c r="G88" s="28"/>
      <c r="H88" s="13"/>
      <c r="I88" s="28"/>
      <c r="M88" s="31"/>
      <c r="N88" s="31"/>
      <c r="O88" s="31"/>
      <c r="P88" s="31"/>
      <c r="Q88" s="31"/>
      <c r="R88" s="31"/>
      <c r="S88" s="31"/>
      <c r="T88" s="31"/>
      <c r="U88" s="31"/>
      <c r="Y88" s="31"/>
      <c r="Z88" s="31"/>
      <c r="AA88" s="31"/>
    </row>
    <row r="89" spans="1:27" s="6" customFormat="1">
      <c r="A89" s="10"/>
      <c r="B89" s="10"/>
      <c r="C89" s="177"/>
      <c r="D89" s="31"/>
      <c r="E89" s="178" t="str">
        <f>IF($C89="","",VLOOKUP($C89,分類コード!$B$1:$C$11,2,0))</f>
        <v/>
      </c>
      <c r="F89" s="30"/>
      <c r="G89" s="28"/>
      <c r="H89" s="13"/>
      <c r="I89" s="28"/>
      <c r="M89" s="31"/>
      <c r="N89" s="31"/>
      <c r="O89" s="31"/>
      <c r="P89" s="31"/>
      <c r="Q89" s="31"/>
      <c r="R89" s="31"/>
      <c r="S89" s="31"/>
      <c r="T89" s="31"/>
      <c r="U89" s="31"/>
      <c r="Y89" s="31"/>
      <c r="Z89" s="31"/>
      <c r="AA89" s="31"/>
    </row>
    <row r="90" spans="1:27" s="6" customFormat="1">
      <c r="A90" s="10"/>
      <c r="B90" s="10"/>
      <c r="C90" s="177"/>
      <c r="D90" s="31"/>
      <c r="E90" s="178" t="str">
        <f>IF($C90="","",VLOOKUP($C90,分類コード!$B$1:$C$11,2,0))</f>
        <v/>
      </c>
      <c r="F90" s="30"/>
      <c r="G90" s="28"/>
      <c r="H90" s="13"/>
      <c r="I90" s="28"/>
      <c r="M90" s="31"/>
      <c r="N90" s="31"/>
      <c r="O90" s="31"/>
      <c r="P90" s="31"/>
      <c r="Q90" s="31"/>
      <c r="R90" s="31"/>
      <c r="S90" s="31"/>
      <c r="T90" s="31"/>
      <c r="U90" s="31"/>
      <c r="Y90" s="31"/>
      <c r="Z90" s="31"/>
      <c r="AA90" s="31"/>
    </row>
    <row r="91" spans="1:27" s="6" customFormat="1">
      <c r="A91" s="10"/>
      <c r="B91" s="10"/>
      <c r="C91" s="177"/>
      <c r="D91" s="31"/>
      <c r="E91" s="178" t="str">
        <f>IF($C91="","",VLOOKUP($C91,分類コード!$B$1:$C$11,2,0))</f>
        <v/>
      </c>
      <c r="F91" s="30"/>
      <c r="G91" s="28"/>
      <c r="H91" s="13"/>
      <c r="I91" s="28"/>
      <c r="M91" s="31"/>
      <c r="N91" s="31"/>
      <c r="O91" s="31"/>
      <c r="P91" s="31"/>
      <c r="Q91" s="31"/>
      <c r="R91" s="31"/>
      <c r="S91" s="31"/>
      <c r="T91" s="31"/>
      <c r="U91" s="31"/>
      <c r="Y91" s="31"/>
      <c r="Z91" s="31"/>
      <c r="AA91" s="31"/>
    </row>
    <row r="92" spans="1:27" s="6" customFormat="1">
      <c r="A92" s="10"/>
      <c r="B92" s="10"/>
      <c r="C92" s="177"/>
      <c r="D92" s="31"/>
      <c r="E92" s="178" t="str">
        <f>IF($C92="","",VLOOKUP($C92,分類コード!$B$1:$C$11,2,0))</f>
        <v/>
      </c>
      <c r="F92" s="30"/>
      <c r="G92" s="28"/>
      <c r="H92" s="13"/>
      <c r="I92" s="28"/>
      <c r="M92" s="31"/>
      <c r="N92" s="31"/>
      <c r="O92" s="31"/>
      <c r="P92" s="31"/>
      <c r="Q92" s="31"/>
      <c r="R92" s="31"/>
      <c r="S92" s="31"/>
      <c r="T92" s="31"/>
      <c r="U92" s="31"/>
      <c r="Y92" s="31"/>
      <c r="Z92" s="31"/>
      <c r="AA92" s="31"/>
    </row>
    <row r="93" spans="1:27" s="6" customFormat="1">
      <c r="A93" s="10"/>
      <c r="B93" s="10"/>
      <c r="C93" s="177"/>
      <c r="D93" s="31"/>
      <c r="E93" s="178" t="str">
        <f>IF($C93="","",VLOOKUP($C93,分類コード!$B$1:$C$11,2,0))</f>
        <v/>
      </c>
      <c r="F93" s="30"/>
      <c r="G93" s="28"/>
      <c r="H93" s="13"/>
      <c r="I93" s="28"/>
      <c r="M93" s="31"/>
      <c r="N93" s="31"/>
      <c r="O93" s="31"/>
      <c r="P93" s="31"/>
      <c r="Q93" s="31"/>
      <c r="R93" s="31"/>
      <c r="S93" s="31"/>
      <c r="T93" s="31"/>
      <c r="U93" s="31"/>
      <c r="Y93" s="31"/>
      <c r="Z93" s="31"/>
      <c r="AA93" s="31"/>
    </row>
    <row r="94" spans="1:27" s="6" customFormat="1">
      <c r="A94" s="10"/>
      <c r="B94" s="10"/>
      <c r="C94" s="177"/>
      <c r="D94" s="31"/>
      <c r="E94" s="178" t="str">
        <f>IF($C94="","",VLOOKUP($C94,分類コード!$B$1:$C$11,2,0))</f>
        <v/>
      </c>
      <c r="F94" s="30"/>
      <c r="G94" s="28"/>
      <c r="H94" s="13"/>
      <c r="I94" s="28"/>
      <c r="M94" s="31"/>
      <c r="N94" s="31"/>
      <c r="O94" s="31"/>
      <c r="P94" s="31"/>
      <c r="Q94" s="31"/>
      <c r="R94" s="31"/>
      <c r="S94" s="31"/>
      <c r="T94" s="31"/>
      <c r="U94" s="31"/>
      <c r="Y94" s="31"/>
      <c r="Z94" s="31"/>
      <c r="AA94" s="31"/>
    </row>
    <row r="95" spans="1:27" s="6" customFormat="1">
      <c r="A95" s="10"/>
      <c r="B95" s="10"/>
      <c r="C95" s="177"/>
      <c r="D95" s="31"/>
      <c r="E95" s="178" t="str">
        <f>IF($C95="","",VLOOKUP($C95,分類コード!$B$1:$C$11,2,0))</f>
        <v/>
      </c>
      <c r="F95" s="30"/>
      <c r="G95" s="28"/>
      <c r="H95" s="13"/>
      <c r="I95" s="28"/>
      <c r="M95" s="31"/>
      <c r="N95" s="31"/>
      <c r="O95" s="31"/>
      <c r="P95" s="31"/>
      <c r="Q95" s="31"/>
      <c r="R95" s="31"/>
      <c r="S95" s="31"/>
      <c r="T95" s="31"/>
      <c r="U95" s="31"/>
      <c r="Y95" s="31"/>
      <c r="Z95" s="31"/>
      <c r="AA95" s="31"/>
    </row>
    <row r="96" spans="1:27" s="6" customFormat="1">
      <c r="A96" s="10"/>
      <c r="B96" s="10"/>
      <c r="C96" s="177"/>
      <c r="D96" s="31"/>
      <c r="E96" s="178" t="str">
        <f>IF($C96="","",VLOOKUP($C96,分類コード!$B$1:$C$11,2,0))</f>
        <v/>
      </c>
      <c r="F96" s="30"/>
      <c r="G96" s="28"/>
      <c r="H96" s="13"/>
      <c r="I96" s="28"/>
      <c r="M96" s="31"/>
      <c r="N96" s="31"/>
      <c r="O96" s="31"/>
      <c r="P96" s="31"/>
      <c r="Q96" s="31"/>
      <c r="R96" s="31"/>
      <c r="S96" s="31"/>
      <c r="T96" s="31"/>
      <c r="U96" s="31"/>
      <c r="Y96" s="31"/>
      <c r="Z96" s="31"/>
      <c r="AA96" s="31"/>
    </row>
    <row r="97" spans="1:27" s="6" customFormat="1">
      <c r="A97" s="10"/>
      <c r="B97" s="10"/>
      <c r="C97" s="177"/>
      <c r="D97" s="31"/>
      <c r="E97" s="178" t="str">
        <f>IF($C97="","",VLOOKUP($C97,分類コード!$B$1:$C$11,2,0))</f>
        <v/>
      </c>
      <c r="F97" s="30"/>
      <c r="G97" s="28"/>
      <c r="H97" s="13"/>
      <c r="I97" s="28"/>
      <c r="M97" s="31"/>
      <c r="N97" s="31"/>
      <c r="O97" s="31"/>
      <c r="P97" s="31"/>
      <c r="Q97" s="31"/>
      <c r="R97" s="31"/>
      <c r="S97" s="31"/>
      <c r="T97" s="31"/>
      <c r="U97" s="31"/>
      <c r="Y97" s="31"/>
      <c r="Z97" s="31"/>
      <c r="AA97" s="31"/>
    </row>
    <row r="98" spans="1:27" s="6" customFormat="1">
      <c r="A98" s="10"/>
      <c r="B98" s="10"/>
      <c r="C98" s="177"/>
      <c r="D98" s="31"/>
      <c r="E98" s="178" t="str">
        <f>IF($C98="","",VLOOKUP($C98,分類コード!$B$1:$C$11,2,0))</f>
        <v/>
      </c>
      <c r="F98" s="30"/>
      <c r="G98" s="28"/>
      <c r="H98" s="13"/>
      <c r="I98" s="28"/>
      <c r="M98" s="31"/>
      <c r="N98" s="31"/>
      <c r="O98" s="31"/>
      <c r="P98" s="31"/>
      <c r="Q98" s="31"/>
      <c r="R98" s="31"/>
      <c r="S98" s="31"/>
      <c r="T98" s="31"/>
      <c r="U98" s="31"/>
      <c r="Y98" s="31"/>
      <c r="Z98" s="31"/>
      <c r="AA98" s="31"/>
    </row>
    <row r="99" spans="1:27" s="6" customFormat="1">
      <c r="A99" s="10"/>
      <c r="B99" s="10"/>
      <c r="C99" s="177"/>
      <c r="D99" s="31"/>
      <c r="E99" s="178" t="str">
        <f>IF($C99="","",VLOOKUP($C99,分類コード!$B$1:$C$11,2,0))</f>
        <v/>
      </c>
      <c r="F99" s="30"/>
      <c r="G99" s="28"/>
      <c r="H99" s="13"/>
      <c r="I99" s="28"/>
      <c r="M99" s="31"/>
      <c r="N99" s="31"/>
      <c r="O99" s="31"/>
      <c r="P99" s="31"/>
      <c r="Q99" s="31"/>
      <c r="R99" s="31"/>
      <c r="S99" s="31"/>
      <c r="T99" s="31"/>
      <c r="U99" s="31"/>
      <c r="Y99" s="31"/>
      <c r="Z99" s="31"/>
      <c r="AA99" s="31"/>
    </row>
    <row r="100" spans="1:27" s="6" customFormat="1">
      <c r="A100" s="10"/>
      <c r="B100" s="10"/>
      <c r="C100" s="177"/>
      <c r="D100" s="31"/>
      <c r="E100" s="178" t="str">
        <f>IF($C100="","",VLOOKUP($C100,分類コード!$B$1:$C$11,2,0))</f>
        <v/>
      </c>
      <c r="F100" s="30"/>
      <c r="G100" s="28"/>
      <c r="H100" s="13"/>
      <c r="I100" s="28"/>
      <c r="M100" s="31"/>
      <c r="N100" s="31"/>
      <c r="O100" s="31"/>
      <c r="P100" s="31"/>
      <c r="Q100" s="31"/>
      <c r="R100" s="31"/>
      <c r="S100" s="31"/>
      <c r="T100" s="31"/>
      <c r="U100" s="31"/>
      <c r="Y100" s="31"/>
      <c r="Z100" s="31"/>
      <c r="AA100" s="31"/>
    </row>
    <row r="101" spans="1:27" s="6" customFormat="1">
      <c r="A101" s="10"/>
      <c r="B101" s="10"/>
      <c r="C101" s="177"/>
      <c r="D101" s="31"/>
      <c r="E101" s="178" t="str">
        <f>IF($C101="","",VLOOKUP($C101,分類コード!$B$1:$C$11,2,0))</f>
        <v/>
      </c>
      <c r="F101" s="30"/>
      <c r="G101" s="28"/>
      <c r="H101" s="13"/>
      <c r="I101" s="28"/>
      <c r="M101" s="31"/>
      <c r="N101" s="31"/>
      <c r="O101" s="31"/>
      <c r="P101" s="31"/>
      <c r="Q101" s="31"/>
      <c r="R101" s="31"/>
      <c r="S101" s="31"/>
      <c r="T101" s="31"/>
      <c r="U101" s="31"/>
      <c r="Y101" s="31"/>
      <c r="Z101" s="31"/>
      <c r="AA101" s="31"/>
    </row>
    <row r="102" spans="1:27" s="6" customFormat="1">
      <c r="A102" s="10"/>
      <c r="B102" s="10"/>
      <c r="C102" s="177"/>
      <c r="D102" s="31"/>
      <c r="E102" s="178" t="str">
        <f>IF($C102="","",VLOOKUP($C102,分類コード!$B$1:$C$11,2,0))</f>
        <v/>
      </c>
      <c r="F102" s="30"/>
      <c r="G102" s="28"/>
      <c r="H102" s="13"/>
      <c r="I102" s="28"/>
      <c r="M102" s="31"/>
      <c r="N102" s="31"/>
      <c r="O102" s="31"/>
      <c r="P102" s="31"/>
      <c r="Q102" s="31"/>
      <c r="R102" s="31"/>
      <c r="S102" s="31"/>
      <c r="T102" s="31"/>
      <c r="U102" s="31"/>
      <c r="Y102" s="31"/>
      <c r="Z102" s="31"/>
      <c r="AA102" s="31"/>
    </row>
    <row r="103" spans="1:27" s="6" customFormat="1">
      <c r="A103" s="10"/>
      <c r="B103" s="10"/>
      <c r="C103" s="177"/>
      <c r="D103" s="31"/>
      <c r="E103" s="178" t="str">
        <f>IF($C103="","",VLOOKUP($C103,分類コード!$B$1:$C$11,2,0))</f>
        <v/>
      </c>
      <c r="F103" s="30"/>
      <c r="G103" s="28"/>
      <c r="H103" s="13"/>
      <c r="I103" s="28"/>
      <c r="M103" s="31"/>
      <c r="N103" s="31"/>
      <c r="O103" s="31"/>
      <c r="P103" s="31"/>
      <c r="Q103" s="31"/>
      <c r="R103" s="31"/>
      <c r="S103" s="31"/>
      <c r="T103" s="31"/>
      <c r="U103" s="31"/>
      <c r="Y103" s="31"/>
      <c r="Z103" s="31"/>
      <c r="AA103" s="31"/>
    </row>
    <row r="104" spans="1:27" s="6" customFormat="1">
      <c r="A104" s="10"/>
      <c r="B104" s="10"/>
      <c r="C104" s="177"/>
      <c r="D104" s="31"/>
      <c r="E104" s="178" t="str">
        <f>IF($C104="","",VLOOKUP($C104,分類コード!$B$1:$C$11,2,0))</f>
        <v/>
      </c>
      <c r="F104" s="30"/>
      <c r="G104" s="28"/>
      <c r="H104" s="13"/>
      <c r="I104" s="28"/>
      <c r="M104" s="31"/>
      <c r="N104" s="31"/>
      <c r="O104" s="31"/>
      <c r="P104" s="31"/>
      <c r="Q104" s="31"/>
      <c r="R104" s="31"/>
      <c r="S104" s="31"/>
      <c r="T104" s="31"/>
      <c r="U104" s="31"/>
      <c r="Y104" s="31"/>
      <c r="Z104" s="31"/>
      <c r="AA104" s="31"/>
    </row>
    <row r="105" spans="1:27" s="6" customFormat="1">
      <c r="A105" s="10"/>
      <c r="B105" s="10"/>
      <c r="C105" s="177"/>
      <c r="D105" s="31"/>
      <c r="E105" s="178" t="str">
        <f>IF($C105="","",VLOOKUP($C105,分類コード!$B$1:$C$11,2,0))</f>
        <v/>
      </c>
      <c r="F105" s="30"/>
      <c r="G105" s="28"/>
      <c r="H105" s="13"/>
      <c r="I105" s="28"/>
      <c r="M105" s="31"/>
      <c r="N105" s="31"/>
      <c r="O105" s="31"/>
      <c r="P105" s="31"/>
      <c r="Q105" s="31"/>
      <c r="R105" s="31"/>
      <c r="S105" s="31"/>
      <c r="T105" s="31"/>
      <c r="U105" s="31"/>
      <c r="Y105" s="31"/>
      <c r="Z105" s="31"/>
      <c r="AA105" s="31"/>
    </row>
    <row r="106" spans="1:27" s="6" customFormat="1">
      <c r="A106" s="10"/>
      <c r="B106" s="10"/>
      <c r="C106" s="177"/>
      <c r="D106" s="31"/>
      <c r="E106" s="178" t="str">
        <f>IF($C106="","",VLOOKUP($C106,分類コード!$B$1:$C$11,2,0))</f>
        <v/>
      </c>
      <c r="F106" s="30"/>
      <c r="G106" s="28"/>
      <c r="H106" s="13"/>
      <c r="I106" s="28"/>
      <c r="M106" s="31"/>
      <c r="N106" s="31"/>
      <c r="O106" s="31"/>
      <c r="P106" s="31"/>
      <c r="Q106" s="31"/>
      <c r="R106" s="31"/>
      <c r="S106" s="31"/>
      <c r="T106" s="31"/>
      <c r="U106" s="31"/>
      <c r="Y106" s="31"/>
      <c r="Z106" s="31"/>
      <c r="AA106" s="31"/>
    </row>
    <row r="107" spans="1:27" s="6" customFormat="1">
      <c r="A107" s="10"/>
      <c r="B107" s="10"/>
      <c r="C107" s="177"/>
      <c r="D107" s="31"/>
      <c r="E107" s="178" t="str">
        <f>IF($C107="","",VLOOKUP($C107,分類コード!$B$1:$C$11,2,0))</f>
        <v/>
      </c>
      <c r="F107" s="30"/>
      <c r="G107" s="28"/>
      <c r="H107" s="13"/>
      <c r="I107" s="28"/>
      <c r="M107" s="31"/>
      <c r="N107" s="31"/>
      <c r="O107" s="31"/>
      <c r="P107" s="31"/>
      <c r="Q107" s="31"/>
      <c r="R107" s="31"/>
      <c r="S107" s="31"/>
      <c r="T107" s="31"/>
      <c r="U107" s="31"/>
      <c r="Y107" s="31"/>
      <c r="Z107" s="31"/>
      <c r="AA107" s="31"/>
    </row>
    <row r="108" spans="1:27" s="6" customFormat="1">
      <c r="A108" s="10"/>
      <c r="B108" s="10"/>
      <c r="C108" s="177"/>
      <c r="D108" s="31"/>
      <c r="E108" s="178" t="str">
        <f>IF($C108="","",VLOOKUP($C108,分類コード!$B$1:$C$11,2,0))</f>
        <v/>
      </c>
      <c r="F108" s="30"/>
      <c r="G108" s="28"/>
      <c r="H108" s="13"/>
      <c r="I108" s="28"/>
      <c r="M108" s="31"/>
      <c r="N108" s="31"/>
      <c r="O108" s="31"/>
      <c r="P108" s="31"/>
      <c r="Q108" s="31"/>
      <c r="R108" s="31"/>
      <c r="S108" s="31"/>
      <c r="T108" s="31"/>
      <c r="U108" s="31"/>
      <c r="Y108" s="31"/>
      <c r="Z108" s="31"/>
      <c r="AA108" s="31"/>
    </row>
    <row r="109" spans="1:27" s="6" customFormat="1">
      <c r="A109" s="10"/>
      <c r="B109" s="10"/>
      <c r="C109" s="177"/>
      <c r="D109" s="31"/>
      <c r="E109" s="178" t="str">
        <f>IF($C109="","",VLOOKUP($C109,分類コード!$B$1:$C$11,2,0))</f>
        <v/>
      </c>
      <c r="F109" s="30"/>
      <c r="G109" s="28"/>
      <c r="H109" s="13"/>
      <c r="I109" s="28"/>
      <c r="M109" s="31"/>
      <c r="N109" s="31"/>
      <c r="O109" s="31"/>
      <c r="P109" s="31"/>
      <c r="Q109" s="31"/>
      <c r="R109" s="31"/>
      <c r="S109" s="31"/>
      <c r="T109" s="31"/>
      <c r="U109" s="31"/>
      <c r="Y109" s="31"/>
      <c r="Z109" s="31"/>
      <c r="AA109" s="31"/>
    </row>
    <row r="110" spans="1:27" s="6" customFormat="1">
      <c r="A110" s="10"/>
      <c r="B110" s="10"/>
      <c r="C110" s="177"/>
      <c r="D110" s="31"/>
      <c r="E110" s="178" t="str">
        <f>IF($C110="","",VLOOKUP($C110,分類コード!$B$1:$C$11,2,0))</f>
        <v/>
      </c>
      <c r="F110" s="30"/>
      <c r="G110" s="28"/>
      <c r="H110" s="13"/>
      <c r="I110" s="28"/>
      <c r="M110" s="31"/>
      <c r="N110" s="31"/>
      <c r="O110" s="31"/>
      <c r="P110" s="31"/>
      <c r="Q110" s="31"/>
      <c r="R110" s="31"/>
      <c r="S110" s="31"/>
      <c r="T110" s="31"/>
      <c r="U110" s="31"/>
      <c r="Y110" s="31"/>
      <c r="Z110" s="31"/>
      <c r="AA110" s="31"/>
    </row>
    <row r="111" spans="1:27" s="6" customFormat="1">
      <c r="A111" s="10"/>
      <c r="B111" s="10"/>
      <c r="C111" s="177"/>
      <c r="D111" s="31"/>
      <c r="E111" s="178" t="str">
        <f>IF($C111="","",VLOOKUP($C111,分類コード!$B$1:$C$11,2,0))</f>
        <v/>
      </c>
      <c r="F111" s="30"/>
      <c r="G111" s="28"/>
      <c r="H111" s="13"/>
      <c r="I111" s="28"/>
      <c r="M111" s="31"/>
      <c r="N111" s="31"/>
      <c r="O111" s="31"/>
      <c r="P111" s="31"/>
      <c r="Q111" s="31"/>
      <c r="R111" s="31"/>
      <c r="S111" s="31"/>
      <c r="T111" s="31"/>
      <c r="U111" s="31"/>
      <c r="Y111" s="31"/>
      <c r="Z111" s="31"/>
      <c r="AA111" s="31"/>
    </row>
    <row r="112" spans="1:27" s="6" customFormat="1">
      <c r="A112" s="10"/>
      <c r="B112" s="10"/>
      <c r="C112" s="177"/>
      <c r="D112" s="31"/>
      <c r="E112" s="178" t="str">
        <f>IF($C112="","",VLOOKUP($C112,分類コード!$B$1:$C$11,2,0))</f>
        <v/>
      </c>
      <c r="F112" s="30"/>
      <c r="G112" s="28"/>
      <c r="H112" s="13"/>
      <c r="I112" s="28"/>
      <c r="M112" s="31"/>
      <c r="N112" s="31"/>
      <c r="O112" s="31"/>
      <c r="P112" s="31"/>
      <c r="Q112" s="31"/>
      <c r="R112" s="31"/>
      <c r="S112" s="31"/>
      <c r="T112" s="31"/>
      <c r="U112" s="31"/>
      <c r="Y112" s="31"/>
      <c r="Z112" s="31"/>
      <c r="AA112" s="31"/>
    </row>
    <row r="113" spans="1:27" s="6" customFormat="1">
      <c r="A113" s="10"/>
      <c r="B113" s="10"/>
      <c r="C113" s="177"/>
      <c r="D113" s="31"/>
      <c r="E113" s="178" t="str">
        <f>IF($C113="","",VLOOKUP($C113,分類コード!$B$1:$C$11,2,0))</f>
        <v/>
      </c>
      <c r="F113" s="30"/>
      <c r="G113" s="28"/>
      <c r="H113" s="13"/>
      <c r="I113" s="28"/>
      <c r="M113" s="31"/>
      <c r="N113" s="31"/>
      <c r="O113" s="31"/>
      <c r="P113" s="31"/>
      <c r="Q113" s="31"/>
      <c r="R113" s="31"/>
      <c r="S113" s="31"/>
      <c r="T113" s="31"/>
      <c r="U113" s="31"/>
      <c r="Y113" s="31"/>
      <c r="Z113" s="31"/>
      <c r="AA113" s="31"/>
    </row>
    <row r="114" spans="1:27" s="6" customFormat="1">
      <c r="A114" s="10"/>
      <c r="B114" s="10"/>
      <c r="C114" s="177"/>
      <c r="D114" s="31"/>
      <c r="E114" s="178" t="str">
        <f>IF($C114="","",VLOOKUP($C114,分類コード!$B$1:$C$11,2,0))</f>
        <v/>
      </c>
      <c r="F114" s="30"/>
      <c r="G114" s="28"/>
      <c r="H114" s="13"/>
      <c r="I114" s="28"/>
      <c r="M114" s="31"/>
      <c r="N114" s="31"/>
      <c r="O114" s="31"/>
      <c r="P114" s="31"/>
      <c r="Q114" s="31"/>
      <c r="R114" s="31"/>
      <c r="S114" s="31"/>
      <c r="T114" s="31"/>
      <c r="U114" s="31"/>
      <c r="Y114" s="31"/>
      <c r="Z114" s="31"/>
      <c r="AA114" s="31"/>
    </row>
    <row r="115" spans="1:27" s="6" customFormat="1">
      <c r="A115" s="10"/>
      <c r="B115" s="10"/>
      <c r="C115" s="177"/>
      <c r="D115" s="31"/>
      <c r="E115" s="178" t="str">
        <f>IF($C115="","",VLOOKUP($C115,分類コード!$B$1:$C$11,2,0))</f>
        <v/>
      </c>
      <c r="F115" s="30"/>
      <c r="G115" s="28"/>
      <c r="H115" s="13"/>
      <c r="I115" s="28"/>
      <c r="M115" s="31"/>
      <c r="N115" s="31"/>
      <c r="O115" s="31"/>
      <c r="P115" s="31"/>
      <c r="Q115" s="31"/>
      <c r="R115" s="31"/>
      <c r="S115" s="31"/>
      <c r="T115" s="31"/>
      <c r="U115" s="31"/>
      <c r="Y115" s="31"/>
      <c r="Z115" s="31"/>
      <c r="AA115" s="31"/>
    </row>
    <row r="116" spans="1:27" s="6" customFormat="1">
      <c r="A116" s="10"/>
      <c r="B116" s="10"/>
      <c r="C116" s="177"/>
      <c r="D116" s="31"/>
      <c r="E116" s="178" t="str">
        <f>IF($C116="","",VLOOKUP($C116,分類コード!$B$1:$C$11,2,0))</f>
        <v/>
      </c>
      <c r="F116" s="30"/>
      <c r="G116" s="28"/>
      <c r="H116" s="13"/>
      <c r="I116" s="28"/>
      <c r="M116" s="31"/>
      <c r="N116" s="31"/>
      <c r="O116" s="31"/>
      <c r="P116" s="31"/>
      <c r="Q116" s="31"/>
      <c r="R116" s="31"/>
      <c r="S116" s="31"/>
      <c r="T116" s="31"/>
      <c r="U116" s="31"/>
      <c r="Y116" s="31"/>
      <c r="Z116" s="31"/>
      <c r="AA116" s="31"/>
    </row>
    <row r="117" spans="1:27" s="6" customFormat="1">
      <c r="A117" s="10"/>
      <c r="B117" s="10"/>
      <c r="C117" s="177"/>
      <c r="D117" s="31"/>
      <c r="E117" s="178" t="str">
        <f>IF($C117="","",VLOOKUP($C117,分類コード!$B$1:$C$11,2,0))</f>
        <v/>
      </c>
      <c r="F117" s="30"/>
      <c r="G117" s="28"/>
      <c r="H117" s="13"/>
      <c r="I117" s="28"/>
      <c r="M117" s="31"/>
      <c r="N117" s="31"/>
      <c r="O117" s="31"/>
      <c r="P117" s="31"/>
      <c r="Q117" s="31"/>
      <c r="R117" s="31"/>
      <c r="S117" s="31"/>
      <c r="T117" s="31"/>
      <c r="U117" s="31"/>
      <c r="Y117" s="31"/>
      <c r="Z117" s="31"/>
      <c r="AA117" s="31"/>
    </row>
    <row r="118" spans="1:27" s="6" customFormat="1">
      <c r="A118" s="10"/>
      <c r="B118" s="10"/>
      <c r="C118" s="177"/>
      <c r="D118" s="31"/>
      <c r="E118" s="178" t="str">
        <f>IF($C118="","",VLOOKUP($C118,分類コード!$B$1:$C$11,2,0))</f>
        <v/>
      </c>
      <c r="F118" s="30"/>
      <c r="G118" s="28"/>
      <c r="H118" s="13"/>
      <c r="I118" s="28"/>
      <c r="M118" s="31"/>
      <c r="N118" s="31"/>
      <c r="O118" s="31"/>
      <c r="P118" s="31"/>
      <c r="Q118" s="31"/>
      <c r="R118" s="31"/>
      <c r="S118" s="31"/>
      <c r="T118" s="31"/>
      <c r="U118" s="31"/>
      <c r="Y118" s="31"/>
      <c r="Z118" s="31"/>
      <c r="AA118" s="31"/>
    </row>
    <row r="119" spans="1:27" s="6" customFormat="1">
      <c r="A119" s="10"/>
      <c r="B119" s="10"/>
      <c r="C119" s="177"/>
      <c r="D119" s="31"/>
      <c r="E119" s="178" t="str">
        <f>IF($C119="","",VLOOKUP($C119,分類コード!$B$1:$C$11,2,0))</f>
        <v/>
      </c>
      <c r="F119" s="30"/>
      <c r="G119" s="28"/>
      <c r="H119" s="13"/>
      <c r="I119" s="28"/>
      <c r="M119" s="31"/>
      <c r="N119" s="31"/>
      <c r="O119" s="31"/>
      <c r="P119" s="31"/>
      <c r="Q119" s="31"/>
      <c r="R119" s="31"/>
      <c r="S119" s="31"/>
      <c r="T119" s="31"/>
      <c r="U119" s="31"/>
      <c r="Y119" s="31"/>
      <c r="Z119" s="31"/>
      <c r="AA119" s="31"/>
    </row>
    <row r="120" spans="1:27" s="6" customFormat="1">
      <c r="A120" s="10"/>
      <c r="B120" s="10"/>
      <c r="C120" s="177"/>
      <c r="D120" s="31"/>
      <c r="E120" s="178" t="str">
        <f>IF($C120="","",VLOOKUP($C120,分類コード!$B$1:$C$11,2,0))</f>
        <v/>
      </c>
      <c r="F120" s="30"/>
      <c r="G120" s="28"/>
      <c r="H120" s="13"/>
      <c r="I120" s="28"/>
      <c r="M120" s="31"/>
      <c r="N120" s="31"/>
      <c r="O120" s="31"/>
      <c r="P120" s="31"/>
      <c r="Q120" s="31"/>
      <c r="R120" s="31"/>
      <c r="S120" s="31"/>
      <c r="T120" s="31"/>
      <c r="U120" s="31"/>
      <c r="Y120" s="31"/>
      <c r="Z120" s="31"/>
      <c r="AA120" s="31"/>
    </row>
    <row r="121" spans="1:27" s="6" customFormat="1">
      <c r="A121" s="10"/>
      <c r="B121" s="10"/>
      <c r="C121" s="177"/>
      <c r="D121" s="31"/>
      <c r="E121" s="178" t="str">
        <f>IF($C121="","",VLOOKUP($C121,分類コード!$B$1:$C$11,2,0))</f>
        <v/>
      </c>
      <c r="F121" s="30"/>
      <c r="G121" s="28"/>
      <c r="H121" s="13"/>
      <c r="I121" s="28"/>
      <c r="M121" s="31"/>
      <c r="N121" s="31"/>
      <c r="O121" s="31"/>
      <c r="P121" s="31"/>
      <c r="Q121" s="31"/>
      <c r="R121" s="31"/>
      <c r="S121" s="31"/>
      <c r="T121" s="31"/>
      <c r="U121" s="31"/>
      <c r="Y121" s="31"/>
      <c r="Z121" s="31"/>
      <c r="AA121" s="31"/>
    </row>
    <row r="122" spans="1:27" s="6" customFormat="1">
      <c r="A122" s="10"/>
      <c r="B122" s="10"/>
      <c r="C122" s="177"/>
      <c r="D122" s="31"/>
      <c r="E122" s="178" t="str">
        <f>IF($C122="","",VLOOKUP($C122,分類コード!$B$1:$C$11,2,0))</f>
        <v/>
      </c>
      <c r="F122" s="30"/>
      <c r="G122" s="28"/>
      <c r="H122" s="13"/>
      <c r="I122" s="28"/>
      <c r="M122" s="31"/>
      <c r="N122" s="31"/>
      <c r="O122" s="31"/>
      <c r="P122" s="31"/>
      <c r="Q122" s="31"/>
      <c r="R122" s="31"/>
      <c r="S122" s="31"/>
      <c r="T122" s="31"/>
      <c r="U122" s="31"/>
      <c r="Y122" s="31"/>
      <c r="Z122" s="31"/>
      <c r="AA122" s="31"/>
    </row>
    <row r="123" spans="1:27" s="6" customFormat="1">
      <c r="A123" s="10"/>
      <c r="B123" s="10"/>
      <c r="C123" s="177"/>
      <c r="D123" s="31"/>
      <c r="E123" s="178" t="str">
        <f>IF($C123="","",VLOOKUP($C123,分類コード!$B$1:$C$11,2,0))</f>
        <v/>
      </c>
      <c r="F123" s="30"/>
      <c r="G123" s="28"/>
      <c r="H123" s="13"/>
      <c r="I123" s="28"/>
      <c r="M123" s="31"/>
      <c r="N123" s="31"/>
      <c r="O123" s="31"/>
      <c r="P123" s="31"/>
      <c r="Q123" s="31"/>
      <c r="R123" s="31"/>
      <c r="S123" s="31"/>
      <c r="T123" s="31"/>
      <c r="U123" s="31"/>
      <c r="Y123" s="31"/>
      <c r="Z123" s="31"/>
      <c r="AA123" s="31"/>
    </row>
    <row r="124" spans="1:27" s="6" customFormat="1">
      <c r="A124" s="10"/>
      <c r="B124" s="10"/>
      <c r="C124" s="177"/>
      <c r="D124" s="31"/>
      <c r="E124" s="178" t="str">
        <f>IF($C124="","",VLOOKUP($C124,分類コード!$B$1:$C$11,2,0))</f>
        <v/>
      </c>
      <c r="F124" s="30"/>
      <c r="G124" s="28"/>
      <c r="H124" s="13"/>
      <c r="I124" s="28"/>
      <c r="M124" s="31"/>
      <c r="N124" s="31"/>
      <c r="O124" s="31"/>
      <c r="P124" s="31"/>
      <c r="Q124" s="31"/>
      <c r="R124" s="31"/>
      <c r="S124" s="31"/>
      <c r="T124" s="31"/>
      <c r="U124" s="31"/>
      <c r="Y124" s="31"/>
      <c r="Z124" s="31"/>
      <c r="AA124" s="31"/>
    </row>
    <row r="125" spans="1:27" s="6" customFormat="1">
      <c r="A125" s="10"/>
      <c r="B125" s="10"/>
      <c r="C125" s="177"/>
      <c r="D125" s="31"/>
      <c r="E125" s="178" t="str">
        <f>IF($C125="","",VLOOKUP($C125,分類コード!$B$1:$C$11,2,0))</f>
        <v/>
      </c>
      <c r="F125" s="30"/>
      <c r="G125" s="28"/>
      <c r="H125" s="13"/>
      <c r="I125" s="28"/>
      <c r="M125" s="31"/>
      <c r="N125" s="31"/>
      <c r="O125" s="31"/>
      <c r="P125" s="31"/>
      <c r="Q125" s="31"/>
      <c r="R125" s="31"/>
      <c r="S125" s="31"/>
      <c r="T125" s="31"/>
      <c r="U125" s="31"/>
      <c r="Y125" s="31"/>
      <c r="Z125" s="31"/>
      <c r="AA125" s="31"/>
    </row>
    <row r="126" spans="1:27" s="6" customFormat="1">
      <c r="A126" s="10"/>
      <c r="B126" s="10"/>
      <c r="C126" s="177"/>
      <c r="D126" s="31"/>
      <c r="E126" s="178" t="str">
        <f>IF($C126="","",VLOOKUP($C126,分類コード!$B$1:$C$11,2,0))</f>
        <v/>
      </c>
      <c r="F126" s="30"/>
      <c r="G126" s="28"/>
      <c r="H126" s="13"/>
      <c r="I126" s="28"/>
      <c r="M126" s="31"/>
      <c r="N126" s="31"/>
      <c r="O126" s="31"/>
      <c r="P126" s="31"/>
      <c r="Q126" s="31"/>
      <c r="R126" s="31"/>
      <c r="S126" s="31"/>
      <c r="T126" s="31"/>
      <c r="U126" s="31"/>
      <c r="Y126" s="31"/>
      <c r="Z126" s="31"/>
      <c r="AA126" s="31"/>
    </row>
    <row r="127" spans="1:27" s="6" customFormat="1">
      <c r="A127" s="10"/>
      <c r="B127" s="10"/>
      <c r="C127" s="177"/>
      <c r="D127" s="31"/>
      <c r="E127" s="178" t="str">
        <f>IF($C127="","",VLOOKUP($C127,分類コード!$B$1:$C$11,2,0))</f>
        <v/>
      </c>
      <c r="F127" s="30"/>
      <c r="G127" s="28"/>
      <c r="H127" s="13"/>
      <c r="I127" s="28"/>
      <c r="M127" s="31"/>
      <c r="N127" s="31"/>
      <c r="O127" s="31"/>
      <c r="P127" s="31"/>
      <c r="Q127" s="31"/>
      <c r="R127" s="31"/>
      <c r="S127" s="31"/>
      <c r="T127" s="31"/>
      <c r="U127" s="31"/>
      <c r="Y127" s="31"/>
      <c r="Z127" s="31"/>
      <c r="AA127" s="31"/>
    </row>
    <row r="128" spans="1:27" s="6" customFormat="1">
      <c r="A128" s="10"/>
      <c r="B128" s="10"/>
      <c r="C128" s="177"/>
      <c r="D128" s="31"/>
      <c r="E128" s="178" t="str">
        <f>IF($C128="","",VLOOKUP($C128,分類コード!$B$1:$C$11,2,0))</f>
        <v/>
      </c>
      <c r="F128" s="30"/>
      <c r="G128" s="28"/>
      <c r="H128" s="13"/>
      <c r="I128" s="28"/>
      <c r="M128" s="31"/>
      <c r="N128" s="31"/>
      <c r="O128" s="31"/>
      <c r="P128" s="31"/>
      <c r="Q128" s="31"/>
      <c r="R128" s="31"/>
      <c r="S128" s="31"/>
      <c r="T128" s="31"/>
      <c r="U128" s="31"/>
      <c r="Y128" s="31"/>
      <c r="Z128" s="31"/>
      <c r="AA128" s="31"/>
    </row>
    <row r="129" spans="1:27" s="6" customFormat="1">
      <c r="A129" s="10"/>
      <c r="B129" s="10"/>
      <c r="C129" s="177"/>
      <c r="D129" s="31"/>
      <c r="E129" s="178" t="str">
        <f>IF($C129="","",VLOOKUP($C129,分類コード!$B$1:$C$11,2,0))</f>
        <v/>
      </c>
      <c r="F129" s="30"/>
      <c r="G129" s="28"/>
      <c r="H129" s="13"/>
      <c r="I129" s="28"/>
      <c r="M129" s="31"/>
      <c r="N129" s="31"/>
      <c r="O129" s="31"/>
      <c r="P129" s="31"/>
      <c r="Q129" s="31"/>
      <c r="R129" s="31"/>
      <c r="S129" s="31"/>
      <c r="T129" s="31"/>
      <c r="U129" s="31"/>
      <c r="Y129" s="31"/>
      <c r="Z129" s="31"/>
      <c r="AA129" s="31"/>
    </row>
    <row r="130" spans="1:27" s="6" customFormat="1">
      <c r="A130" s="10"/>
      <c r="B130" s="10"/>
      <c r="C130" s="177"/>
      <c r="D130" s="31"/>
      <c r="E130" s="178" t="str">
        <f>IF($C130="","",VLOOKUP($C130,分類コード!$B$1:$C$11,2,0))</f>
        <v/>
      </c>
      <c r="F130" s="30"/>
      <c r="G130" s="28"/>
      <c r="H130" s="13"/>
      <c r="I130" s="28"/>
      <c r="M130" s="31"/>
      <c r="N130" s="31"/>
      <c r="O130" s="31"/>
      <c r="P130" s="31"/>
      <c r="Q130" s="31"/>
      <c r="R130" s="31"/>
      <c r="S130" s="31"/>
      <c r="T130" s="31"/>
      <c r="U130" s="31"/>
      <c r="Y130" s="31"/>
      <c r="Z130" s="31"/>
      <c r="AA130" s="31"/>
    </row>
    <row r="131" spans="1:27" s="6" customFormat="1">
      <c r="A131" s="10"/>
      <c r="B131" s="10"/>
      <c r="C131" s="177"/>
      <c r="D131" s="31"/>
      <c r="E131" s="178" t="str">
        <f>IF($C131="","",VLOOKUP($C131,分類コード!$B$1:$C$11,2,0))</f>
        <v/>
      </c>
      <c r="F131" s="30"/>
      <c r="G131" s="28"/>
      <c r="H131" s="13"/>
      <c r="I131" s="28"/>
      <c r="M131" s="31"/>
      <c r="N131" s="31"/>
      <c r="O131" s="31"/>
      <c r="P131" s="31"/>
      <c r="Q131" s="31"/>
      <c r="R131" s="31"/>
      <c r="S131" s="31"/>
      <c r="T131" s="31"/>
      <c r="U131" s="31"/>
      <c r="Y131" s="31"/>
      <c r="Z131" s="31"/>
      <c r="AA131" s="31"/>
    </row>
    <row r="132" spans="1:27" s="6" customFormat="1">
      <c r="A132" s="10"/>
      <c r="B132" s="10"/>
      <c r="C132" s="177"/>
      <c r="D132" s="31"/>
      <c r="E132" s="178" t="str">
        <f>IF($C132="","",VLOOKUP($C132,分類コード!$B$1:$C$11,2,0))</f>
        <v/>
      </c>
      <c r="F132" s="30"/>
      <c r="G132" s="28"/>
      <c r="H132" s="13"/>
      <c r="I132" s="28"/>
      <c r="M132" s="31"/>
      <c r="N132" s="31"/>
      <c r="O132" s="31"/>
      <c r="P132" s="31"/>
      <c r="Q132" s="31"/>
      <c r="R132" s="31"/>
      <c r="S132" s="31"/>
      <c r="T132" s="31"/>
      <c r="U132" s="31"/>
      <c r="Y132" s="31"/>
      <c r="Z132" s="31"/>
      <c r="AA132" s="31"/>
    </row>
    <row r="133" spans="1:27" s="6" customFormat="1">
      <c r="A133" s="10"/>
      <c r="B133" s="10"/>
      <c r="C133" s="177"/>
      <c r="D133" s="31"/>
      <c r="E133" s="178" t="str">
        <f>IF($C133="","",VLOOKUP($C133,分類コード!$B$1:$C$11,2,0))</f>
        <v/>
      </c>
      <c r="F133" s="30"/>
      <c r="G133" s="28"/>
      <c r="H133" s="13"/>
      <c r="I133" s="28"/>
      <c r="M133" s="31"/>
      <c r="N133" s="31"/>
      <c r="O133" s="31"/>
      <c r="P133" s="31"/>
      <c r="Q133" s="31"/>
      <c r="R133" s="31"/>
      <c r="S133" s="31"/>
      <c r="T133" s="31"/>
      <c r="U133" s="31"/>
      <c r="Y133" s="31"/>
      <c r="Z133" s="31"/>
      <c r="AA133" s="31"/>
    </row>
    <row r="134" spans="1:27" s="6" customFormat="1">
      <c r="A134" s="10"/>
      <c r="B134" s="10"/>
      <c r="C134" s="177"/>
      <c r="D134" s="31"/>
      <c r="E134" s="178" t="str">
        <f>IF($C134="","",VLOOKUP($C134,分類コード!$B$1:$C$11,2,0))</f>
        <v/>
      </c>
      <c r="F134" s="30"/>
      <c r="G134" s="28"/>
      <c r="H134" s="13"/>
      <c r="I134" s="28"/>
      <c r="M134" s="31"/>
      <c r="N134" s="31"/>
      <c r="O134" s="31"/>
      <c r="P134" s="31"/>
      <c r="Q134" s="31"/>
      <c r="R134" s="31"/>
      <c r="S134" s="31"/>
      <c r="T134" s="31"/>
      <c r="U134" s="31"/>
      <c r="Y134" s="31"/>
      <c r="Z134" s="31"/>
      <c r="AA134" s="31"/>
    </row>
    <row r="135" spans="1:27" s="6" customFormat="1">
      <c r="A135" s="10"/>
      <c r="B135" s="10"/>
      <c r="C135" s="177"/>
      <c r="D135" s="31"/>
      <c r="E135" s="178" t="str">
        <f>IF($C135="","",VLOOKUP($C135,分類コード!$B$1:$C$11,2,0))</f>
        <v/>
      </c>
      <c r="F135" s="30"/>
      <c r="G135" s="28"/>
      <c r="H135" s="13"/>
      <c r="I135" s="28"/>
      <c r="M135" s="31"/>
      <c r="N135" s="31"/>
      <c r="O135" s="31"/>
      <c r="P135" s="31"/>
      <c r="Q135" s="31"/>
      <c r="R135" s="31"/>
      <c r="S135" s="31"/>
      <c r="T135" s="31"/>
      <c r="U135" s="31"/>
      <c r="Y135" s="31"/>
      <c r="Z135" s="31"/>
      <c r="AA135" s="31"/>
    </row>
    <row r="136" spans="1:27" s="6" customFormat="1">
      <c r="A136" s="10"/>
      <c r="B136" s="10"/>
      <c r="C136" s="177"/>
      <c r="D136" s="31"/>
      <c r="E136" s="178" t="str">
        <f>IF($C136="","",VLOOKUP($C136,分類コード!$B$1:$C$11,2,0))</f>
        <v/>
      </c>
      <c r="F136" s="30"/>
      <c r="G136" s="28"/>
      <c r="H136" s="13"/>
      <c r="I136" s="28"/>
      <c r="M136" s="31"/>
      <c r="N136" s="31"/>
      <c r="O136" s="31"/>
      <c r="P136" s="31"/>
      <c r="Q136" s="31"/>
      <c r="R136" s="31"/>
      <c r="S136" s="31"/>
      <c r="T136" s="31"/>
      <c r="U136" s="31"/>
      <c r="Y136" s="31"/>
      <c r="Z136" s="31"/>
      <c r="AA136" s="31"/>
    </row>
    <row r="137" spans="1:27" s="6" customFormat="1">
      <c r="A137" s="10"/>
      <c r="B137" s="10"/>
      <c r="C137" s="177"/>
      <c r="D137" s="31"/>
      <c r="E137" s="178" t="str">
        <f>IF($C137="","",VLOOKUP($C137,分類コード!$B$1:$C$11,2,0))</f>
        <v/>
      </c>
      <c r="F137" s="30"/>
      <c r="G137" s="28"/>
      <c r="H137" s="13"/>
      <c r="I137" s="28"/>
      <c r="M137" s="31"/>
      <c r="N137" s="31"/>
      <c r="O137" s="31"/>
      <c r="P137" s="31"/>
      <c r="Q137" s="31"/>
      <c r="R137" s="31"/>
      <c r="S137" s="31"/>
      <c r="T137" s="31"/>
      <c r="U137" s="31"/>
      <c r="Y137" s="31"/>
      <c r="Z137" s="31"/>
      <c r="AA137" s="31"/>
    </row>
    <row r="138" spans="1:27" s="6" customFormat="1">
      <c r="A138" s="10"/>
      <c r="B138" s="10"/>
      <c r="C138" s="177"/>
      <c r="D138" s="31"/>
      <c r="E138" s="178" t="str">
        <f>IF($C138="","",VLOOKUP($C138,分類コード!$B$1:$C$11,2,0))</f>
        <v/>
      </c>
      <c r="F138" s="30"/>
      <c r="G138" s="28"/>
      <c r="H138" s="13"/>
      <c r="I138" s="28"/>
      <c r="M138" s="31"/>
      <c r="N138" s="31"/>
      <c r="O138" s="31"/>
      <c r="P138" s="31"/>
      <c r="Q138" s="31"/>
      <c r="R138" s="31"/>
      <c r="S138" s="31"/>
      <c r="T138" s="31"/>
      <c r="U138" s="31"/>
      <c r="Y138" s="31"/>
      <c r="Z138" s="31"/>
      <c r="AA138" s="31"/>
    </row>
    <row r="139" spans="1:27" s="6" customFormat="1">
      <c r="A139" s="10"/>
      <c r="B139" s="10"/>
      <c r="C139" s="177"/>
      <c r="D139" s="31"/>
      <c r="E139" s="178" t="str">
        <f>IF($C139="","",VLOOKUP($C139,分類コード!$B$1:$C$11,2,0))</f>
        <v/>
      </c>
      <c r="F139" s="30"/>
      <c r="G139" s="28"/>
      <c r="H139" s="13"/>
      <c r="I139" s="28"/>
      <c r="M139" s="31"/>
      <c r="N139" s="31"/>
      <c r="O139" s="31"/>
      <c r="P139" s="31"/>
      <c r="Q139" s="31"/>
      <c r="R139" s="31"/>
      <c r="S139" s="31"/>
      <c r="T139" s="31"/>
      <c r="U139" s="31"/>
      <c r="Y139" s="31"/>
      <c r="Z139" s="31"/>
      <c r="AA139" s="31"/>
    </row>
    <row r="140" spans="1:27" s="6" customFormat="1">
      <c r="A140" s="10"/>
      <c r="B140" s="10"/>
      <c r="C140" s="177"/>
      <c r="D140" s="31"/>
      <c r="E140" s="178" t="str">
        <f>IF($C140="","",VLOOKUP($C140,分類コード!$B$1:$C$11,2,0))</f>
        <v/>
      </c>
      <c r="F140" s="30"/>
      <c r="G140" s="28"/>
      <c r="H140" s="13"/>
      <c r="I140" s="28"/>
      <c r="M140" s="31"/>
      <c r="N140" s="31"/>
      <c r="O140" s="31"/>
      <c r="P140" s="31"/>
      <c r="Q140" s="31"/>
      <c r="R140" s="31"/>
      <c r="S140" s="31"/>
      <c r="T140" s="31"/>
      <c r="U140" s="31"/>
      <c r="Y140" s="31"/>
      <c r="Z140" s="31"/>
      <c r="AA140" s="31"/>
    </row>
    <row r="141" spans="1:27" s="6" customFormat="1">
      <c r="A141" s="10"/>
      <c r="B141" s="10"/>
      <c r="C141" s="177"/>
      <c r="D141" s="31"/>
      <c r="E141" s="178" t="str">
        <f>IF($C141="","",VLOOKUP($C141,分類コード!$B$1:$C$11,2,0))</f>
        <v/>
      </c>
      <c r="F141" s="30"/>
      <c r="G141" s="28"/>
      <c r="H141" s="13"/>
      <c r="I141" s="28"/>
      <c r="M141" s="31"/>
      <c r="N141" s="31"/>
      <c r="O141" s="31"/>
      <c r="P141" s="31"/>
      <c r="Q141" s="31"/>
      <c r="R141" s="31"/>
      <c r="S141" s="31"/>
      <c r="T141" s="31"/>
      <c r="U141" s="31"/>
      <c r="Y141" s="31"/>
      <c r="Z141" s="31"/>
      <c r="AA141" s="31"/>
    </row>
    <row r="142" spans="1:27" s="6" customFormat="1">
      <c r="A142" s="10"/>
      <c r="B142" s="10"/>
      <c r="C142" s="177"/>
      <c r="D142" s="31"/>
      <c r="E142" s="178" t="str">
        <f>IF($C142="","",VLOOKUP($C142,分類コード!$B$1:$C$11,2,0))</f>
        <v/>
      </c>
      <c r="F142" s="30"/>
      <c r="G142" s="28"/>
      <c r="H142" s="13"/>
      <c r="I142" s="28"/>
      <c r="M142" s="31"/>
      <c r="N142" s="31"/>
      <c r="O142" s="31"/>
      <c r="P142" s="31"/>
      <c r="Q142" s="31"/>
      <c r="R142" s="31"/>
      <c r="S142" s="31"/>
      <c r="T142" s="31"/>
      <c r="U142" s="31"/>
      <c r="Y142" s="31"/>
      <c r="Z142" s="31"/>
      <c r="AA142" s="31"/>
    </row>
    <row r="143" spans="1:27" s="6" customFormat="1">
      <c r="A143" s="10"/>
      <c r="B143" s="10"/>
      <c r="C143" s="177"/>
      <c r="D143" s="31"/>
      <c r="E143" s="178" t="str">
        <f>IF($C143="","",VLOOKUP($C143,分類コード!$B$1:$C$11,2,0))</f>
        <v/>
      </c>
      <c r="F143" s="30"/>
      <c r="G143" s="28"/>
      <c r="H143" s="13"/>
      <c r="I143" s="28"/>
      <c r="M143" s="31"/>
      <c r="N143" s="31"/>
      <c r="O143" s="31"/>
      <c r="P143" s="31"/>
      <c r="Q143" s="31"/>
      <c r="R143" s="31"/>
      <c r="S143" s="31"/>
      <c r="T143" s="31"/>
      <c r="U143" s="31"/>
      <c r="Y143" s="31"/>
      <c r="Z143" s="31"/>
      <c r="AA143" s="31"/>
    </row>
    <row r="144" spans="1:27" s="6" customFormat="1">
      <c r="A144" s="10"/>
      <c r="B144" s="10"/>
      <c r="C144" s="177"/>
      <c r="D144" s="31"/>
      <c r="E144" s="178" t="str">
        <f>IF($C144="","",VLOOKUP($C144,分類コード!$B$1:$C$11,2,0))</f>
        <v/>
      </c>
      <c r="F144" s="30"/>
      <c r="G144" s="28"/>
      <c r="H144" s="13"/>
      <c r="I144" s="28"/>
      <c r="M144" s="31"/>
      <c r="N144" s="31"/>
      <c r="O144" s="31"/>
      <c r="P144" s="31"/>
      <c r="Q144" s="31"/>
      <c r="R144" s="31"/>
      <c r="S144" s="31"/>
      <c r="T144" s="31"/>
      <c r="U144" s="31"/>
      <c r="Y144" s="31"/>
      <c r="Z144" s="31"/>
      <c r="AA144" s="31"/>
    </row>
    <row r="145" spans="1:27" s="6" customFormat="1">
      <c r="A145" s="10"/>
      <c r="B145" s="10"/>
      <c r="C145" s="177"/>
      <c r="D145" s="31"/>
      <c r="E145" s="178" t="str">
        <f>IF($C145="","",VLOOKUP($C145,分類コード!$B$1:$C$11,2,0))</f>
        <v/>
      </c>
      <c r="F145" s="30"/>
      <c r="G145" s="28"/>
      <c r="H145" s="13"/>
      <c r="I145" s="28"/>
      <c r="M145" s="31"/>
      <c r="N145" s="31"/>
      <c r="O145" s="31"/>
      <c r="P145" s="31"/>
      <c r="Q145" s="31"/>
      <c r="R145" s="31"/>
      <c r="S145" s="31"/>
      <c r="T145" s="31"/>
      <c r="U145" s="31"/>
      <c r="Y145" s="31"/>
      <c r="Z145" s="31"/>
      <c r="AA145" s="31"/>
    </row>
    <row r="146" spans="1:27" s="6" customFormat="1">
      <c r="A146" s="10"/>
      <c r="B146" s="10"/>
      <c r="C146" s="177"/>
      <c r="D146" s="31"/>
      <c r="E146" s="178" t="str">
        <f>IF($C146="","",VLOOKUP($C146,分類コード!$B$1:$C$11,2,0))</f>
        <v/>
      </c>
      <c r="F146" s="30"/>
      <c r="G146" s="28"/>
      <c r="H146" s="13"/>
      <c r="I146" s="28"/>
      <c r="M146" s="31"/>
      <c r="N146" s="31"/>
      <c r="O146" s="31"/>
      <c r="P146" s="31"/>
      <c r="Q146" s="31"/>
      <c r="R146" s="31"/>
      <c r="S146" s="31"/>
      <c r="T146" s="31"/>
      <c r="U146" s="31"/>
      <c r="Y146" s="31"/>
      <c r="Z146" s="31"/>
      <c r="AA146" s="31"/>
    </row>
    <row r="147" spans="1:27" s="6" customFormat="1">
      <c r="A147" s="10"/>
      <c r="B147" s="10"/>
      <c r="C147" s="177"/>
      <c r="D147" s="31"/>
      <c r="E147" s="178" t="str">
        <f>IF($C147="","",VLOOKUP($C147,分類コード!$B$1:$C$11,2,0))</f>
        <v/>
      </c>
      <c r="F147" s="30"/>
      <c r="G147" s="28"/>
      <c r="H147" s="13"/>
      <c r="I147" s="28"/>
      <c r="M147" s="31"/>
      <c r="N147" s="31"/>
      <c r="O147" s="31"/>
      <c r="P147" s="31"/>
      <c r="Q147" s="31"/>
      <c r="R147" s="31"/>
      <c r="S147" s="31"/>
      <c r="T147" s="31"/>
      <c r="U147" s="31"/>
      <c r="Y147" s="31"/>
      <c r="Z147" s="31"/>
      <c r="AA147" s="31"/>
    </row>
    <row r="148" spans="1:27" s="6" customFormat="1">
      <c r="A148" s="10"/>
      <c r="B148" s="10"/>
      <c r="C148" s="177"/>
      <c r="D148" s="31"/>
      <c r="E148" s="178" t="str">
        <f>IF($C148="","",VLOOKUP($C148,分類コード!$B$1:$C$11,2,0))</f>
        <v/>
      </c>
      <c r="F148" s="30"/>
      <c r="G148" s="28"/>
      <c r="H148" s="13"/>
      <c r="I148" s="28"/>
      <c r="M148" s="31"/>
      <c r="N148" s="31"/>
      <c r="O148" s="31"/>
      <c r="P148" s="31"/>
      <c r="Q148" s="31"/>
      <c r="R148" s="31"/>
      <c r="S148" s="31"/>
      <c r="T148" s="31"/>
      <c r="U148" s="31"/>
      <c r="Y148" s="31"/>
      <c r="Z148" s="31"/>
      <c r="AA148" s="31"/>
    </row>
    <row r="149" spans="1:27" s="6" customFormat="1">
      <c r="A149" s="10"/>
      <c r="B149" s="10"/>
      <c r="C149" s="177"/>
      <c r="D149" s="31"/>
      <c r="E149" s="178" t="str">
        <f>IF($C149="","",VLOOKUP($C149,分類コード!$B$1:$C$11,2,0))</f>
        <v/>
      </c>
      <c r="F149" s="30"/>
      <c r="G149" s="28"/>
      <c r="H149" s="13"/>
      <c r="I149" s="28"/>
      <c r="M149" s="31"/>
      <c r="N149" s="31"/>
      <c r="O149" s="31"/>
      <c r="P149" s="31"/>
      <c r="Q149" s="31"/>
      <c r="R149" s="31"/>
      <c r="S149" s="31"/>
      <c r="T149" s="31"/>
      <c r="U149" s="31"/>
      <c r="Y149" s="31"/>
      <c r="Z149" s="31"/>
      <c r="AA149" s="31"/>
    </row>
    <row r="150" spans="1:27" s="6" customFormat="1">
      <c r="A150" s="10"/>
      <c r="B150" s="10"/>
      <c r="C150" s="177"/>
      <c r="D150" s="31"/>
      <c r="E150" s="178" t="str">
        <f>IF($C150="","",VLOOKUP($C150,分類コード!$B$1:$C$11,2,0))</f>
        <v/>
      </c>
      <c r="F150" s="30"/>
      <c r="G150" s="28"/>
      <c r="H150" s="13"/>
      <c r="I150" s="28"/>
      <c r="M150" s="31"/>
      <c r="N150" s="31"/>
      <c r="O150" s="31"/>
      <c r="P150" s="31"/>
      <c r="Q150" s="31"/>
      <c r="R150" s="31"/>
      <c r="S150" s="31"/>
      <c r="T150" s="31"/>
      <c r="U150" s="31"/>
      <c r="Y150" s="31"/>
      <c r="Z150" s="31"/>
      <c r="AA150" s="31"/>
    </row>
    <row r="151" spans="1:27" s="6" customFormat="1">
      <c r="A151" s="10"/>
      <c r="B151" s="10"/>
      <c r="C151" s="177"/>
      <c r="D151" s="31"/>
      <c r="E151" s="178" t="str">
        <f>IF($C151="","",VLOOKUP($C151,分類コード!$B$1:$C$11,2,0))</f>
        <v/>
      </c>
      <c r="F151" s="30"/>
      <c r="G151" s="28"/>
      <c r="H151" s="13"/>
      <c r="I151" s="28"/>
      <c r="M151" s="31"/>
      <c r="N151" s="31"/>
      <c r="O151" s="31"/>
      <c r="P151" s="31"/>
      <c r="Q151" s="31"/>
      <c r="R151" s="31"/>
      <c r="S151" s="31"/>
      <c r="T151" s="31"/>
      <c r="U151" s="31"/>
      <c r="Y151" s="31"/>
      <c r="Z151" s="31"/>
      <c r="AA151" s="31"/>
    </row>
    <row r="152" spans="1:27" s="6" customFormat="1">
      <c r="A152" s="10"/>
      <c r="B152" s="10"/>
      <c r="C152" s="177"/>
      <c r="D152" s="31"/>
      <c r="E152" s="178" t="str">
        <f>IF($C152="","",VLOOKUP($C152,分類コード!$B$1:$C$11,2,0))</f>
        <v/>
      </c>
      <c r="F152" s="30"/>
      <c r="G152" s="28"/>
      <c r="H152" s="13"/>
      <c r="I152" s="28"/>
      <c r="M152" s="31"/>
      <c r="N152" s="31"/>
      <c r="O152" s="31"/>
      <c r="P152" s="31"/>
      <c r="Q152" s="31"/>
      <c r="R152" s="31"/>
      <c r="S152" s="31"/>
      <c r="T152" s="31"/>
      <c r="U152" s="31"/>
      <c r="Y152" s="31"/>
      <c r="Z152" s="31"/>
      <c r="AA152" s="31"/>
    </row>
    <row r="153" spans="1:27" s="6" customFormat="1">
      <c r="A153" s="10"/>
      <c r="B153" s="10"/>
      <c r="C153" s="177"/>
      <c r="D153" s="31"/>
      <c r="E153" s="178" t="str">
        <f>IF($C153="","",VLOOKUP($C153,分類コード!$B$1:$C$11,2,0))</f>
        <v/>
      </c>
      <c r="F153" s="30"/>
      <c r="G153" s="28"/>
      <c r="H153" s="13"/>
      <c r="I153" s="28"/>
      <c r="M153" s="31"/>
      <c r="N153" s="31"/>
      <c r="O153" s="31"/>
      <c r="P153" s="31"/>
      <c r="Q153" s="31"/>
      <c r="R153" s="31"/>
      <c r="S153" s="31"/>
      <c r="T153" s="31"/>
      <c r="U153" s="31"/>
      <c r="Y153" s="31"/>
      <c r="Z153" s="31"/>
      <c r="AA153" s="31"/>
    </row>
    <row r="154" spans="1:27" s="6" customFormat="1">
      <c r="A154" s="10"/>
      <c r="B154" s="10"/>
      <c r="C154" s="177"/>
      <c r="D154" s="31"/>
      <c r="E154" s="178" t="str">
        <f>IF($C154="","",VLOOKUP($C154,分類コード!$B$1:$C$11,2,0))</f>
        <v/>
      </c>
      <c r="F154" s="30"/>
      <c r="G154" s="28"/>
      <c r="H154" s="13"/>
      <c r="I154" s="28"/>
      <c r="M154" s="31"/>
      <c r="N154" s="31"/>
      <c r="O154" s="31"/>
      <c r="P154" s="31"/>
      <c r="Q154" s="31"/>
      <c r="R154" s="31"/>
      <c r="S154" s="31"/>
      <c r="T154" s="31"/>
      <c r="U154" s="31"/>
      <c r="Y154" s="31"/>
      <c r="Z154" s="31"/>
      <c r="AA154" s="31"/>
    </row>
    <row r="155" spans="1:27" s="6" customFormat="1">
      <c r="A155" s="10"/>
      <c r="B155" s="10"/>
      <c r="C155" s="177"/>
      <c r="D155" s="31"/>
      <c r="E155" s="178" t="str">
        <f>IF($C155="","",VLOOKUP($C155,分類コード!$B$1:$C$11,2,0))</f>
        <v/>
      </c>
      <c r="F155" s="30"/>
      <c r="G155" s="28"/>
      <c r="H155" s="13"/>
      <c r="I155" s="28"/>
      <c r="M155" s="31"/>
      <c r="N155" s="31"/>
      <c r="O155" s="31"/>
      <c r="P155" s="31"/>
      <c r="Q155" s="31"/>
      <c r="R155" s="31"/>
      <c r="S155" s="31"/>
      <c r="T155" s="31"/>
      <c r="U155" s="31"/>
      <c r="Y155" s="31"/>
      <c r="Z155" s="31"/>
      <c r="AA155" s="31"/>
    </row>
    <row r="156" spans="1:27" s="6" customFormat="1">
      <c r="A156" s="10"/>
      <c r="B156" s="10"/>
      <c r="C156" s="177"/>
      <c r="D156" s="31"/>
      <c r="E156" s="178" t="str">
        <f>IF($C156="","",VLOOKUP($C156,分類コード!$B$1:$C$11,2,0))</f>
        <v/>
      </c>
      <c r="F156" s="30"/>
      <c r="G156" s="28"/>
      <c r="H156" s="13"/>
      <c r="I156" s="28"/>
      <c r="M156" s="31"/>
      <c r="N156" s="31"/>
      <c r="O156" s="31"/>
      <c r="P156" s="31"/>
      <c r="Q156" s="31"/>
      <c r="R156" s="31"/>
      <c r="S156" s="31"/>
      <c r="T156" s="31"/>
      <c r="U156" s="31"/>
      <c r="Y156" s="31"/>
      <c r="Z156" s="31"/>
      <c r="AA156" s="31"/>
    </row>
    <row r="157" spans="1:27" s="6" customFormat="1">
      <c r="A157" s="10"/>
      <c r="B157" s="10"/>
      <c r="C157" s="177"/>
      <c r="D157" s="31"/>
      <c r="E157" s="178" t="str">
        <f>IF($C157="","",VLOOKUP($C157,分類コード!$B$1:$C$11,2,0))</f>
        <v/>
      </c>
      <c r="F157" s="30"/>
      <c r="G157" s="28"/>
      <c r="H157" s="13"/>
      <c r="I157" s="28"/>
      <c r="M157" s="31"/>
      <c r="N157" s="31"/>
      <c r="O157" s="31"/>
      <c r="P157" s="31"/>
      <c r="Q157" s="31"/>
      <c r="R157" s="31"/>
      <c r="S157" s="31"/>
      <c r="T157" s="31"/>
      <c r="U157" s="31"/>
      <c r="Y157" s="31"/>
      <c r="Z157" s="31"/>
      <c r="AA157" s="31"/>
    </row>
    <row r="158" spans="1:27" s="6" customFormat="1">
      <c r="A158" s="10"/>
      <c r="B158" s="10"/>
      <c r="C158" s="177"/>
      <c r="D158" s="31"/>
      <c r="E158" s="178" t="str">
        <f>IF($C158="","",VLOOKUP($C158,分類コード!$B$1:$C$11,2,0))</f>
        <v/>
      </c>
      <c r="F158" s="30"/>
      <c r="G158" s="28"/>
      <c r="H158" s="13"/>
      <c r="I158" s="28"/>
      <c r="M158" s="31"/>
      <c r="N158" s="31"/>
      <c r="O158" s="31"/>
      <c r="P158" s="31"/>
      <c r="Q158" s="31"/>
      <c r="R158" s="31"/>
      <c r="S158" s="31"/>
      <c r="T158" s="31"/>
      <c r="U158" s="31"/>
      <c r="Y158" s="31"/>
      <c r="Z158" s="31"/>
      <c r="AA158" s="31"/>
    </row>
    <row r="159" spans="1:27" s="6" customFormat="1">
      <c r="A159" s="10"/>
      <c r="B159" s="10"/>
      <c r="C159" s="177"/>
      <c r="D159" s="31"/>
      <c r="E159" s="178" t="str">
        <f>IF($C159="","",VLOOKUP($C159,分類コード!$B$1:$C$11,2,0))</f>
        <v/>
      </c>
      <c r="F159" s="30"/>
      <c r="G159" s="28"/>
      <c r="H159" s="13"/>
      <c r="I159" s="28"/>
      <c r="M159" s="31"/>
      <c r="N159" s="31"/>
      <c r="O159" s="31"/>
      <c r="P159" s="31"/>
      <c r="Q159" s="31"/>
      <c r="R159" s="31"/>
      <c r="S159" s="31"/>
      <c r="T159" s="31"/>
      <c r="U159" s="31"/>
      <c r="Y159" s="31"/>
      <c r="Z159" s="31"/>
      <c r="AA159" s="31"/>
    </row>
    <row r="160" spans="1:27" s="6" customFormat="1">
      <c r="A160" s="10"/>
      <c r="B160" s="10"/>
      <c r="C160" s="177"/>
      <c r="D160" s="31"/>
      <c r="E160" s="178" t="str">
        <f>IF($C160="","",VLOOKUP($C160,分類コード!$B$1:$C$11,2,0))</f>
        <v/>
      </c>
      <c r="F160" s="30"/>
      <c r="G160" s="28"/>
      <c r="H160" s="13"/>
      <c r="I160" s="28"/>
      <c r="M160" s="31"/>
      <c r="N160" s="31"/>
      <c r="O160" s="31"/>
      <c r="P160" s="31"/>
      <c r="Q160" s="31"/>
      <c r="R160" s="31"/>
      <c r="S160" s="31"/>
      <c r="T160" s="31"/>
      <c r="U160" s="31"/>
      <c r="Y160" s="31"/>
      <c r="Z160" s="31"/>
      <c r="AA160" s="31"/>
    </row>
    <row r="161" spans="1:27" s="6" customFormat="1">
      <c r="A161" s="10"/>
      <c r="B161" s="10"/>
      <c r="C161" s="177"/>
      <c r="D161" s="31"/>
      <c r="E161" s="178" t="str">
        <f>IF($C161="","",VLOOKUP($C161,分類コード!$B$1:$C$11,2,0))</f>
        <v/>
      </c>
      <c r="F161" s="30"/>
      <c r="G161" s="28"/>
      <c r="H161" s="13"/>
      <c r="I161" s="28"/>
      <c r="M161" s="31"/>
      <c r="N161" s="31"/>
      <c r="O161" s="31"/>
      <c r="P161" s="31"/>
      <c r="Q161" s="31"/>
      <c r="R161" s="31"/>
      <c r="S161" s="31"/>
      <c r="T161" s="31"/>
      <c r="U161" s="31"/>
      <c r="Y161" s="31"/>
      <c r="Z161" s="31"/>
      <c r="AA161" s="31"/>
    </row>
    <row r="162" spans="1:27" s="6" customFormat="1">
      <c r="A162" s="10"/>
      <c r="B162" s="10"/>
      <c r="C162" s="177"/>
      <c r="D162" s="31"/>
      <c r="E162" s="178" t="str">
        <f>IF($C162="","",VLOOKUP($C162,分類コード!$B$1:$C$11,2,0))</f>
        <v/>
      </c>
      <c r="F162" s="30"/>
      <c r="G162" s="28"/>
      <c r="H162" s="13"/>
      <c r="I162" s="28"/>
      <c r="M162" s="31"/>
      <c r="N162" s="31"/>
      <c r="O162" s="31"/>
      <c r="P162" s="31"/>
      <c r="Q162" s="31"/>
      <c r="R162" s="31"/>
      <c r="S162" s="31"/>
      <c r="T162" s="31"/>
      <c r="U162" s="31"/>
      <c r="Y162" s="31"/>
      <c r="Z162" s="31"/>
      <c r="AA162" s="31"/>
    </row>
    <row r="163" spans="1:27" s="6" customFormat="1">
      <c r="A163" s="10"/>
      <c r="B163" s="10"/>
      <c r="C163" s="177"/>
      <c r="D163" s="31"/>
      <c r="E163" s="178" t="str">
        <f>IF($C163="","",VLOOKUP($C163,分類コード!$B$1:$C$11,2,0))</f>
        <v/>
      </c>
      <c r="F163" s="30"/>
      <c r="G163" s="28"/>
      <c r="H163" s="13"/>
      <c r="I163" s="28"/>
      <c r="M163" s="31"/>
      <c r="N163" s="31"/>
      <c r="O163" s="31"/>
      <c r="P163" s="31"/>
      <c r="Q163" s="31"/>
      <c r="R163" s="31"/>
      <c r="S163" s="31"/>
      <c r="T163" s="31"/>
      <c r="U163" s="31"/>
      <c r="Y163" s="31"/>
      <c r="Z163" s="31"/>
      <c r="AA163" s="31"/>
    </row>
    <row r="164" spans="1:27" s="6" customFormat="1">
      <c r="A164" s="10"/>
      <c r="B164" s="10"/>
      <c r="C164" s="177"/>
      <c r="D164" s="31"/>
      <c r="E164" s="178" t="str">
        <f>IF($C164="","",VLOOKUP($C164,分類コード!$B$1:$C$11,2,0))</f>
        <v/>
      </c>
      <c r="F164" s="30"/>
      <c r="G164" s="28"/>
      <c r="H164" s="13"/>
      <c r="I164" s="28"/>
      <c r="M164" s="31"/>
      <c r="N164" s="31"/>
      <c r="O164" s="31"/>
      <c r="P164" s="31"/>
      <c r="Q164" s="31"/>
      <c r="R164" s="31"/>
      <c r="S164" s="31"/>
      <c r="T164" s="31"/>
      <c r="U164" s="31"/>
      <c r="Y164" s="31"/>
      <c r="Z164" s="31"/>
      <c r="AA164" s="31"/>
    </row>
    <row r="165" spans="1:27" s="6" customFormat="1">
      <c r="A165" s="10"/>
      <c r="B165" s="10"/>
      <c r="C165" s="177"/>
      <c r="D165" s="31"/>
      <c r="E165" s="178" t="str">
        <f>IF($C165="","",VLOOKUP($C165,分類コード!$B$1:$C$11,2,0))</f>
        <v/>
      </c>
      <c r="F165" s="30"/>
      <c r="G165" s="28"/>
      <c r="H165" s="13"/>
      <c r="I165" s="28"/>
      <c r="M165" s="31"/>
      <c r="N165" s="31"/>
      <c r="O165" s="31"/>
      <c r="P165" s="31"/>
      <c r="Q165" s="31"/>
      <c r="R165" s="31"/>
      <c r="S165" s="31"/>
      <c r="T165" s="31"/>
      <c r="U165" s="31"/>
      <c r="Y165" s="31"/>
      <c r="Z165" s="31"/>
      <c r="AA165" s="31"/>
    </row>
    <row r="166" spans="1:27" s="6" customFormat="1">
      <c r="A166" s="10"/>
      <c r="B166" s="10"/>
      <c r="C166" s="177"/>
      <c r="D166" s="31"/>
      <c r="E166" s="178" t="str">
        <f>IF($C166="","",VLOOKUP($C166,分類コード!$B$1:$C$11,2,0))</f>
        <v/>
      </c>
      <c r="F166" s="30"/>
      <c r="G166" s="28"/>
      <c r="H166" s="13"/>
      <c r="I166" s="28"/>
      <c r="M166" s="31"/>
      <c r="N166" s="31"/>
      <c r="O166" s="31"/>
      <c r="P166" s="31"/>
      <c r="Q166" s="31"/>
      <c r="R166" s="31"/>
      <c r="S166" s="31"/>
      <c r="T166" s="31"/>
      <c r="U166" s="31"/>
      <c r="Y166" s="31"/>
      <c r="Z166" s="31"/>
      <c r="AA166" s="31"/>
    </row>
    <row r="167" spans="1:27" s="6" customFormat="1">
      <c r="A167" s="10"/>
      <c r="B167" s="10"/>
      <c r="C167" s="177"/>
      <c r="D167" s="31"/>
      <c r="E167" s="178" t="str">
        <f>IF($C167="","",VLOOKUP($C167,分類コード!$B$1:$C$11,2,0))</f>
        <v/>
      </c>
      <c r="F167" s="30"/>
      <c r="G167" s="28"/>
      <c r="H167" s="13"/>
      <c r="I167" s="28"/>
      <c r="M167" s="31"/>
      <c r="N167" s="31"/>
      <c r="O167" s="31"/>
      <c r="P167" s="31"/>
      <c r="Q167" s="31"/>
      <c r="R167" s="31"/>
      <c r="S167" s="31"/>
      <c r="T167" s="31"/>
      <c r="U167" s="31"/>
      <c r="Y167" s="31"/>
      <c r="Z167" s="31"/>
      <c r="AA167" s="31"/>
    </row>
    <row r="168" spans="1:27" s="6" customFormat="1">
      <c r="A168" s="10"/>
      <c r="B168" s="10"/>
      <c r="C168" s="177"/>
      <c r="D168" s="31"/>
      <c r="E168" s="178" t="str">
        <f>IF($C168="","",VLOOKUP($C168,分類コード!$B$1:$C$11,2,0))</f>
        <v/>
      </c>
      <c r="F168" s="30"/>
      <c r="G168" s="28"/>
      <c r="H168" s="13"/>
      <c r="I168" s="28"/>
      <c r="M168" s="31"/>
      <c r="N168" s="31"/>
      <c r="O168" s="31"/>
      <c r="P168" s="31"/>
      <c r="Q168" s="31"/>
      <c r="R168" s="31"/>
      <c r="S168" s="31"/>
      <c r="T168" s="31"/>
      <c r="U168" s="31"/>
      <c r="Y168" s="31"/>
      <c r="Z168" s="31"/>
      <c r="AA168" s="31"/>
    </row>
    <row r="169" spans="1:27" s="6" customFormat="1">
      <c r="A169" s="10"/>
      <c r="B169" s="10"/>
      <c r="C169" s="177"/>
      <c r="D169" s="31"/>
      <c r="E169" s="178" t="str">
        <f>IF($C169="","",VLOOKUP($C169,分類コード!$B$1:$C$11,2,0))</f>
        <v/>
      </c>
      <c r="F169" s="30"/>
      <c r="G169" s="28"/>
      <c r="H169" s="13"/>
      <c r="I169" s="28"/>
      <c r="M169" s="31"/>
      <c r="N169" s="31"/>
      <c r="O169" s="31"/>
      <c r="P169" s="31"/>
      <c r="Q169" s="31"/>
      <c r="R169" s="31"/>
      <c r="S169" s="31"/>
      <c r="T169" s="31"/>
      <c r="U169" s="31"/>
      <c r="Y169" s="31"/>
      <c r="Z169" s="31"/>
      <c r="AA169" s="31"/>
    </row>
    <row r="170" spans="1:27" s="6" customFormat="1">
      <c r="A170" s="10"/>
      <c r="B170" s="10"/>
      <c r="C170" s="177"/>
      <c r="D170" s="31"/>
      <c r="E170" s="178" t="str">
        <f>IF($C170="","",VLOOKUP($C170,分類コード!$B$1:$C$11,2,0))</f>
        <v/>
      </c>
      <c r="F170" s="30"/>
      <c r="G170" s="28"/>
      <c r="H170" s="13"/>
      <c r="I170" s="28"/>
      <c r="M170" s="31"/>
      <c r="N170" s="31"/>
      <c r="O170" s="31"/>
      <c r="P170" s="31"/>
      <c r="Q170" s="31"/>
      <c r="R170" s="31"/>
      <c r="S170" s="31"/>
      <c r="T170" s="31"/>
      <c r="U170" s="31"/>
      <c r="Y170" s="31"/>
      <c r="Z170" s="31"/>
      <c r="AA170" s="31"/>
    </row>
    <row r="171" spans="1:27" s="6" customFormat="1">
      <c r="A171" s="10"/>
      <c r="B171" s="10"/>
      <c r="C171" s="177"/>
      <c r="D171" s="31"/>
      <c r="E171" s="178" t="str">
        <f>IF($C171="","",VLOOKUP($C171,分類コード!$B$1:$C$11,2,0))</f>
        <v/>
      </c>
      <c r="F171" s="30"/>
      <c r="G171" s="28"/>
      <c r="H171" s="13"/>
      <c r="I171" s="28"/>
      <c r="M171" s="31"/>
      <c r="N171" s="31"/>
      <c r="O171" s="31"/>
      <c r="P171" s="31"/>
      <c r="Q171" s="31"/>
      <c r="R171" s="31"/>
      <c r="S171" s="31"/>
      <c r="T171" s="31"/>
      <c r="U171" s="31"/>
      <c r="Y171" s="31"/>
      <c r="Z171" s="31"/>
      <c r="AA171" s="31"/>
    </row>
    <row r="172" spans="1:27" s="6" customFormat="1">
      <c r="A172" s="10"/>
      <c r="B172" s="10"/>
      <c r="C172" s="177"/>
      <c r="D172" s="31"/>
      <c r="E172" s="178" t="str">
        <f>IF($C172="","",VLOOKUP($C172,分類コード!$B$1:$C$11,2,0))</f>
        <v/>
      </c>
      <c r="F172" s="30"/>
      <c r="G172" s="28"/>
      <c r="H172" s="13"/>
      <c r="I172" s="28"/>
      <c r="M172" s="31"/>
      <c r="N172" s="31"/>
      <c r="O172" s="31"/>
      <c r="P172" s="31"/>
      <c r="Q172" s="31"/>
      <c r="R172" s="31"/>
      <c r="S172" s="31"/>
      <c r="T172" s="31"/>
      <c r="U172" s="31"/>
      <c r="Y172" s="31"/>
      <c r="Z172" s="31"/>
      <c r="AA172" s="31"/>
    </row>
    <row r="173" spans="1:27" s="6" customFormat="1">
      <c r="A173" s="10"/>
      <c r="B173" s="10"/>
      <c r="C173" s="177"/>
      <c r="D173" s="31"/>
      <c r="E173" s="178" t="str">
        <f>IF($C173="","",VLOOKUP($C173,分類コード!$B$1:$C$11,2,0))</f>
        <v/>
      </c>
      <c r="F173" s="30"/>
      <c r="G173" s="28"/>
      <c r="H173" s="13"/>
      <c r="I173" s="28"/>
      <c r="M173" s="31"/>
      <c r="N173" s="31"/>
      <c r="O173" s="31"/>
      <c r="P173" s="31"/>
      <c r="Q173" s="31"/>
      <c r="R173" s="31"/>
      <c r="S173" s="31"/>
      <c r="T173" s="31"/>
      <c r="U173" s="31"/>
      <c r="Y173" s="31"/>
      <c r="Z173" s="31"/>
      <c r="AA173" s="31"/>
    </row>
    <row r="174" spans="1:27" s="6" customFormat="1">
      <c r="A174" s="10"/>
      <c r="B174" s="10"/>
      <c r="C174" s="177"/>
      <c r="D174" s="31"/>
      <c r="E174" s="178" t="str">
        <f>IF($C174="","",VLOOKUP($C174,分類コード!$B$1:$C$11,2,0))</f>
        <v/>
      </c>
      <c r="F174" s="30"/>
      <c r="G174" s="28"/>
      <c r="H174" s="13"/>
      <c r="I174" s="28"/>
      <c r="M174" s="31"/>
      <c r="N174" s="31"/>
      <c r="O174" s="31"/>
      <c r="P174" s="31"/>
      <c r="Q174" s="31"/>
      <c r="R174" s="31"/>
      <c r="S174" s="31"/>
      <c r="T174" s="31"/>
      <c r="U174" s="31"/>
      <c r="Y174" s="31"/>
      <c r="Z174" s="31"/>
      <c r="AA174" s="31"/>
    </row>
    <row r="175" spans="1:27" s="6" customFormat="1">
      <c r="A175" s="10"/>
      <c r="B175" s="10"/>
      <c r="C175" s="177"/>
      <c r="D175" s="31"/>
      <c r="E175" s="178" t="str">
        <f>IF($C175="","",VLOOKUP($C175,分類コード!$B$1:$C$11,2,0))</f>
        <v/>
      </c>
      <c r="F175" s="30"/>
      <c r="G175" s="28"/>
      <c r="H175" s="13"/>
      <c r="I175" s="28"/>
      <c r="M175" s="31"/>
      <c r="N175" s="31"/>
      <c r="O175" s="31"/>
      <c r="P175" s="31"/>
      <c r="Q175" s="31"/>
      <c r="R175" s="31"/>
      <c r="S175" s="31"/>
      <c r="T175" s="31"/>
      <c r="U175" s="31"/>
      <c r="Y175" s="31"/>
      <c r="Z175" s="31"/>
      <c r="AA175" s="31"/>
    </row>
    <row r="176" spans="1:27" s="6" customFormat="1">
      <c r="A176" s="10"/>
      <c r="B176" s="10"/>
      <c r="C176" s="177"/>
      <c r="D176" s="31"/>
      <c r="E176" s="178" t="str">
        <f>IF($C176="","",VLOOKUP($C176,分類コード!$B$1:$C$11,2,0))</f>
        <v/>
      </c>
      <c r="F176" s="30"/>
      <c r="G176" s="28"/>
      <c r="H176" s="13"/>
      <c r="I176" s="28"/>
      <c r="M176" s="31"/>
      <c r="N176" s="31"/>
      <c r="O176" s="31"/>
      <c r="P176" s="31"/>
      <c r="Q176" s="31"/>
      <c r="R176" s="31"/>
      <c r="S176" s="31"/>
      <c r="T176" s="31"/>
      <c r="U176" s="31"/>
      <c r="Y176" s="31"/>
      <c r="Z176" s="31"/>
      <c r="AA176" s="31"/>
    </row>
    <row r="177" spans="1:27" s="6" customFormat="1">
      <c r="A177" s="10"/>
      <c r="B177" s="10"/>
      <c r="C177" s="177"/>
      <c r="D177" s="31"/>
      <c r="E177" s="178" t="str">
        <f>IF($C177="","",VLOOKUP($C177,分類コード!$B$1:$C$11,2,0))</f>
        <v/>
      </c>
      <c r="F177" s="30"/>
      <c r="G177" s="28"/>
      <c r="H177" s="13"/>
      <c r="I177" s="28"/>
      <c r="M177" s="31"/>
      <c r="N177" s="31"/>
      <c r="O177" s="31"/>
      <c r="P177" s="31"/>
      <c r="Q177" s="31"/>
      <c r="R177" s="31"/>
      <c r="S177" s="31"/>
      <c r="T177" s="31"/>
      <c r="U177" s="31"/>
      <c r="Y177" s="31"/>
      <c r="Z177" s="31"/>
      <c r="AA177" s="31"/>
    </row>
    <row r="178" spans="1:27" s="6" customFormat="1">
      <c r="A178" s="10"/>
      <c r="B178" s="10"/>
      <c r="C178" s="177"/>
      <c r="D178" s="31"/>
      <c r="E178" s="178" t="str">
        <f>IF($C178="","",VLOOKUP($C178,分類コード!$B$1:$C$11,2,0))</f>
        <v/>
      </c>
      <c r="F178" s="30"/>
      <c r="G178" s="28"/>
      <c r="H178" s="13"/>
      <c r="I178" s="28"/>
      <c r="M178" s="31"/>
      <c r="N178" s="31"/>
      <c r="O178" s="31"/>
      <c r="P178" s="31"/>
      <c r="Q178" s="31"/>
      <c r="R178" s="31"/>
      <c r="S178" s="31"/>
      <c r="T178" s="31"/>
      <c r="U178" s="31"/>
      <c r="Y178" s="31"/>
      <c r="Z178" s="31"/>
      <c r="AA178" s="31"/>
    </row>
    <row r="179" spans="1:27" s="6" customFormat="1">
      <c r="A179" s="10"/>
      <c r="B179" s="10"/>
      <c r="C179" s="177"/>
      <c r="D179" s="31"/>
      <c r="E179" s="178" t="str">
        <f>IF($C179="","",VLOOKUP($C179,分類コード!$B$1:$C$11,2,0))</f>
        <v/>
      </c>
      <c r="F179" s="30"/>
      <c r="G179" s="28"/>
      <c r="H179" s="13"/>
      <c r="I179" s="28"/>
      <c r="M179" s="31"/>
      <c r="N179" s="31"/>
      <c r="O179" s="31"/>
      <c r="P179" s="31"/>
      <c r="Q179" s="31"/>
      <c r="R179" s="31"/>
      <c r="S179" s="31"/>
      <c r="T179" s="31"/>
      <c r="U179" s="31"/>
      <c r="Y179" s="31"/>
      <c r="Z179" s="31"/>
      <c r="AA179" s="31"/>
    </row>
    <row r="180" spans="1:27" s="6" customFormat="1">
      <c r="A180" s="10"/>
      <c r="B180" s="10"/>
      <c r="C180" s="177"/>
      <c r="D180" s="31"/>
      <c r="E180" s="178" t="str">
        <f>IF($C180="","",VLOOKUP($C180,分類コード!$B$1:$C$11,2,0))</f>
        <v/>
      </c>
      <c r="F180" s="30"/>
      <c r="G180" s="28"/>
      <c r="H180" s="13"/>
      <c r="I180" s="28"/>
      <c r="M180" s="31"/>
      <c r="N180" s="31"/>
      <c r="O180" s="31"/>
      <c r="P180" s="31"/>
      <c r="Q180" s="31"/>
      <c r="R180" s="31"/>
      <c r="S180" s="31"/>
      <c r="T180" s="31"/>
      <c r="U180" s="31"/>
      <c r="Y180" s="31"/>
      <c r="Z180" s="31"/>
      <c r="AA180" s="31"/>
    </row>
    <row r="181" spans="1:27" s="6" customFormat="1">
      <c r="A181" s="10"/>
      <c r="B181" s="10"/>
      <c r="C181" s="177"/>
      <c r="D181" s="31"/>
      <c r="E181" s="178" t="str">
        <f>IF($C181="","",VLOOKUP($C181,分類コード!$B$1:$C$11,2,0))</f>
        <v/>
      </c>
      <c r="F181" s="30"/>
      <c r="G181" s="28"/>
      <c r="H181" s="13"/>
      <c r="I181" s="28"/>
      <c r="M181" s="31"/>
      <c r="N181" s="31"/>
      <c r="O181" s="31"/>
      <c r="P181" s="31"/>
      <c r="Q181" s="31"/>
      <c r="R181" s="31"/>
      <c r="S181" s="31"/>
      <c r="T181" s="31"/>
      <c r="U181" s="31"/>
      <c r="Y181" s="31"/>
      <c r="Z181" s="31"/>
      <c r="AA181" s="31"/>
    </row>
    <row r="182" spans="1:27" s="6" customFormat="1">
      <c r="A182" s="10"/>
      <c r="B182" s="10"/>
      <c r="C182" s="177"/>
      <c r="D182" s="31"/>
      <c r="E182" s="178" t="str">
        <f>IF($C182="","",VLOOKUP($C182,分類コード!$B$1:$C$11,2,0))</f>
        <v/>
      </c>
      <c r="F182" s="30"/>
      <c r="G182" s="28"/>
      <c r="H182" s="13"/>
      <c r="I182" s="28"/>
      <c r="M182" s="31"/>
      <c r="N182" s="31"/>
      <c r="O182" s="31"/>
      <c r="P182" s="31"/>
      <c r="Q182" s="31"/>
      <c r="R182" s="31"/>
      <c r="S182" s="31"/>
      <c r="T182" s="31"/>
      <c r="U182" s="31"/>
      <c r="Y182" s="31"/>
      <c r="Z182" s="31"/>
      <c r="AA182" s="31"/>
    </row>
    <row r="183" spans="1:27" s="6" customFormat="1">
      <c r="A183" s="10"/>
      <c r="B183" s="10"/>
      <c r="C183" s="177"/>
      <c r="D183" s="31"/>
      <c r="E183" s="178" t="str">
        <f>IF($C183="","",VLOOKUP($C183,分類コード!$B$1:$C$11,2,0))</f>
        <v/>
      </c>
      <c r="F183" s="30"/>
      <c r="G183" s="28"/>
      <c r="H183" s="13"/>
      <c r="I183" s="28"/>
      <c r="M183" s="31"/>
      <c r="N183" s="31"/>
      <c r="O183" s="31"/>
      <c r="P183" s="31"/>
      <c r="Q183" s="31"/>
      <c r="R183" s="31"/>
      <c r="S183" s="31"/>
      <c r="T183" s="31"/>
      <c r="U183" s="31"/>
      <c r="Y183" s="31"/>
      <c r="Z183" s="31"/>
      <c r="AA183" s="31"/>
    </row>
    <row r="184" spans="1:27" s="6" customFormat="1">
      <c r="A184" s="10"/>
      <c r="B184" s="10"/>
      <c r="C184" s="177"/>
      <c r="D184" s="31"/>
      <c r="E184" s="178" t="str">
        <f>IF($C184="","",VLOOKUP($C184,分類コード!$B$1:$C$11,2,0))</f>
        <v/>
      </c>
      <c r="F184" s="30"/>
      <c r="G184" s="28"/>
      <c r="H184" s="13"/>
      <c r="I184" s="28"/>
      <c r="M184" s="31"/>
      <c r="N184" s="31"/>
      <c r="O184" s="31"/>
      <c r="P184" s="31"/>
      <c r="Q184" s="31"/>
      <c r="R184" s="31"/>
      <c r="S184" s="31"/>
      <c r="T184" s="31"/>
      <c r="U184" s="31"/>
      <c r="Y184" s="31"/>
      <c r="Z184" s="31"/>
      <c r="AA184" s="31"/>
    </row>
    <row r="185" spans="1:27" s="6" customFormat="1">
      <c r="A185" s="10"/>
      <c r="B185" s="10"/>
      <c r="C185" s="177"/>
      <c r="D185" s="31"/>
      <c r="E185" s="178" t="str">
        <f>IF($C185="","",VLOOKUP($C185,分類コード!$B$1:$C$11,2,0))</f>
        <v/>
      </c>
      <c r="F185" s="30"/>
      <c r="G185" s="28"/>
      <c r="H185" s="13"/>
      <c r="I185" s="28"/>
      <c r="M185" s="31"/>
      <c r="N185" s="31"/>
      <c r="O185" s="31"/>
      <c r="P185" s="31"/>
      <c r="Q185" s="31"/>
      <c r="R185" s="31"/>
      <c r="S185" s="31"/>
      <c r="T185" s="31"/>
      <c r="U185" s="31"/>
      <c r="Y185" s="31"/>
      <c r="Z185" s="31"/>
      <c r="AA185" s="31"/>
    </row>
    <row r="186" spans="1:27" s="6" customFormat="1">
      <c r="A186" s="10"/>
      <c r="B186" s="10"/>
      <c r="C186" s="177"/>
      <c r="D186" s="31"/>
      <c r="E186" s="178" t="str">
        <f>IF($C186="","",VLOOKUP($C186,分類コード!$B$1:$C$11,2,0))</f>
        <v/>
      </c>
      <c r="F186" s="30"/>
      <c r="G186" s="28"/>
      <c r="H186" s="13"/>
      <c r="I186" s="28"/>
      <c r="M186" s="31"/>
      <c r="N186" s="31"/>
      <c r="O186" s="31"/>
      <c r="P186" s="31"/>
      <c r="Q186" s="31"/>
      <c r="R186" s="31"/>
      <c r="S186" s="31"/>
      <c r="T186" s="31"/>
      <c r="U186" s="31"/>
      <c r="Y186" s="31"/>
      <c r="Z186" s="31"/>
      <c r="AA186" s="31"/>
    </row>
    <row r="187" spans="1:27" s="6" customFormat="1">
      <c r="A187" s="10"/>
      <c r="B187" s="10"/>
      <c r="C187" s="177"/>
      <c r="D187" s="31"/>
      <c r="E187" s="178" t="str">
        <f>IF($C187="","",VLOOKUP($C187,分類コード!$B$1:$C$11,2,0))</f>
        <v/>
      </c>
      <c r="F187" s="30"/>
      <c r="G187" s="28"/>
      <c r="H187" s="13"/>
      <c r="I187" s="28"/>
      <c r="M187" s="31"/>
      <c r="N187" s="31"/>
      <c r="O187" s="31"/>
      <c r="P187" s="31"/>
      <c r="Q187" s="31"/>
      <c r="R187" s="31"/>
      <c r="S187" s="31"/>
      <c r="T187" s="31"/>
      <c r="U187" s="31"/>
      <c r="Y187" s="31"/>
      <c r="Z187" s="31"/>
      <c r="AA187" s="31"/>
    </row>
    <row r="188" spans="1:27" s="6" customFormat="1">
      <c r="A188" s="10"/>
      <c r="B188" s="10"/>
      <c r="C188" s="177"/>
      <c r="D188" s="31"/>
      <c r="E188" s="178" t="str">
        <f>IF($C188="","",VLOOKUP($C188,分類コード!$B$1:$C$11,2,0))</f>
        <v/>
      </c>
      <c r="F188" s="30"/>
      <c r="G188" s="28"/>
      <c r="H188" s="13"/>
      <c r="I188" s="28"/>
      <c r="M188" s="31"/>
      <c r="N188" s="31"/>
      <c r="O188" s="31"/>
      <c r="P188" s="31"/>
      <c r="Q188" s="31"/>
      <c r="R188" s="31"/>
      <c r="S188" s="31"/>
      <c r="T188" s="31"/>
      <c r="U188" s="31"/>
      <c r="Y188" s="31"/>
      <c r="Z188" s="31"/>
      <c r="AA188" s="31"/>
    </row>
    <row r="189" spans="1:27" s="6" customFormat="1">
      <c r="A189" s="10"/>
      <c r="B189" s="10"/>
      <c r="C189" s="177"/>
      <c r="D189" s="31"/>
      <c r="E189" s="178" t="str">
        <f>IF($C189="","",VLOOKUP($C189,分類コード!$B$1:$C$11,2,0))</f>
        <v/>
      </c>
      <c r="F189" s="30"/>
      <c r="G189" s="28"/>
      <c r="H189" s="13"/>
      <c r="I189" s="28"/>
      <c r="M189" s="31"/>
      <c r="N189" s="31"/>
      <c r="O189" s="31"/>
      <c r="P189" s="31"/>
      <c r="Q189" s="31"/>
      <c r="R189" s="31"/>
      <c r="S189" s="31"/>
      <c r="T189" s="31"/>
      <c r="U189" s="31"/>
      <c r="Y189" s="31"/>
      <c r="Z189" s="31"/>
      <c r="AA189" s="31"/>
    </row>
    <row r="190" spans="1:27" s="6" customFormat="1">
      <c r="A190" s="10"/>
      <c r="B190" s="10"/>
      <c r="C190" s="177"/>
      <c r="D190" s="31"/>
      <c r="E190" s="178" t="str">
        <f>IF($C190="","",VLOOKUP($C190,分類コード!$B$1:$C$11,2,0))</f>
        <v/>
      </c>
      <c r="F190" s="30"/>
      <c r="G190" s="28"/>
      <c r="H190" s="13"/>
      <c r="I190" s="28"/>
      <c r="M190" s="31"/>
      <c r="N190" s="31"/>
      <c r="O190" s="31"/>
      <c r="P190" s="31"/>
      <c r="Q190" s="31"/>
      <c r="R190" s="31"/>
      <c r="S190" s="31"/>
      <c r="T190" s="31"/>
      <c r="U190" s="31"/>
      <c r="Y190" s="31"/>
      <c r="Z190" s="31"/>
      <c r="AA190" s="31"/>
    </row>
    <row r="191" spans="1:27" s="6" customFormat="1">
      <c r="A191" s="10"/>
      <c r="B191" s="10"/>
      <c r="C191" s="177"/>
      <c r="D191" s="31"/>
      <c r="E191" s="178" t="str">
        <f>IF($C191="","",VLOOKUP($C191,分類コード!$B$1:$C$11,2,0))</f>
        <v/>
      </c>
      <c r="F191" s="30"/>
      <c r="G191" s="28"/>
      <c r="H191" s="13"/>
      <c r="I191" s="28"/>
      <c r="M191" s="31"/>
      <c r="N191" s="31"/>
      <c r="O191" s="31"/>
      <c r="P191" s="31"/>
      <c r="Q191" s="31"/>
      <c r="R191" s="31"/>
      <c r="S191" s="31"/>
      <c r="T191" s="31"/>
      <c r="U191" s="31"/>
      <c r="Y191" s="31"/>
      <c r="Z191" s="31"/>
      <c r="AA191" s="31"/>
    </row>
    <row r="192" spans="1:27" s="6" customFormat="1">
      <c r="A192" s="10"/>
      <c r="B192" s="10"/>
      <c r="C192" s="177"/>
      <c r="D192" s="31"/>
      <c r="E192" s="178" t="str">
        <f>IF($C192="","",VLOOKUP($C192,分類コード!$B$1:$C$11,2,0))</f>
        <v/>
      </c>
      <c r="F192" s="30"/>
      <c r="G192" s="28"/>
      <c r="H192" s="13"/>
      <c r="I192" s="28"/>
      <c r="M192" s="31"/>
      <c r="N192" s="31"/>
      <c r="O192" s="31"/>
      <c r="P192" s="31"/>
      <c r="Q192" s="31"/>
      <c r="R192" s="31"/>
      <c r="S192" s="31"/>
      <c r="T192" s="31"/>
      <c r="U192" s="31"/>
      <c r="Y192" s="31"/>
      <c r="Z192" s="31"/>
      <c r="AA192" s="31"/>
    </row>
    <row r="193" spans="1:27" s="6" customFormat="1">
      <c r="A193" s="10"/>
      <c r="B193" s="10"/>
      <c r="C193" s="177"/>
      <c r="D193" s="31"/>
      <c r="E193" s="178" t="str">
        <f>IF($C193="","",VLOOKUP($C193,分類コード!$B$1:$C$11,2,0))</f>
        <v/>
      </c>
      <c r="F193" s="30"/>
      <c r="G193" s="28"/>
      <c r="H193" s="13"/>
      <c r="I193" s="28"/>
      <c r="M193" s="31"/>
      <c r="N193" s="31"/>
      <c r="O193" s="31"/>
      <c r="P193" s="31"/>
      <c r="Q193" s="31"/>
      <c r="R193" s="31"/>
      <c r="S193" s="31"/>
      <c r="T193" s="31"/>
      <c r="U193" s="31"/>
      <c r="Y193" s="31"/>
      <c r="Z193" s="31"/>
      <c r="AA193" s="31"/>
    </row>
    <row r="194" spans="1:27" s="6" customFormat="1">
      <c r="A194" s="10"/>
      <c r="B194" s="10"/>
      <c r="C194" s="177"/>
      <c r="D194" s="31"/>
      <c r="E194" s="178" t="str">
        <f>IF($C194="","",VLOOKUP($C194,分類コード!$B$1:$C$11,2,0))</f>
        <v/>
      </c>
      <c r="F194" s="30"/>
      <c r="G194" s="28"/>
      <c r="H194" s="13"/>
      <c r="I194" s="28"/>
      <c r="M194" s="31"/>
      <c r="N194" s="31"/>
      <c r="O194" s="31"/>
      <c r="P194" s="31"/>
      <c r="Q194" s="31"/>
      <c r="R194" s="31"/>
      <c r="S194" s="31"/>
      <c r="T194" s="31"/>
      <c r="U194" s="31"/>
      <c r="Y194" s="31"/>
      <c r="Z194" s="31"/>
      <c r="AA194" s="31"/>
    </row>
    <row r="195" spans="1:27" s="6" customFormat="1">
      <c r="A195" s="10"/>
      <c r="B195" s="10"/>
      <c r="C195" s="177"/>
      <c r="D195" s="31"/>
      <c r="E195" s="178" t="str">
        <f>IF($C195="","",VLOOKUP($C195,分類コード!$B$1:$C$11,2,0))</f>
        <v/>
      </c>
      <c r="F195" s="30"/>
      <c r="G195" s="28"/>
      <c r="H195" s="13"/>
      <c r="I195" s="28"/>
      <c r="M195" s="31"/>
      <c r="N195" s="31"/>
      <c r="O195" s="31"/>
      <c r="P195" s="31"/>
      <c r="Q195" s="31"/>
      <c r="R195" s="31"/>
      <c r="S195" s="31"/>
      <c r="T195" s="31"/>
      <c r="U195" s="31"/>
      <c r="Y195" s="31"/>
      <c r="Z195" s="31"/>
      <c r="AA195" s="31"/>
    </row>
    <row r="196" spans="1:27" s="6" customFormat="1">
      <c r="A196" s="10"/>
      <c r="B196" s="10"/>
      <c r="C196" s="177"/>
      <c r="D196" s="31"/>
      <c r="E196" s="178" t="str">
        <f>IF($C196="","",VLOOKUP($C196,分類コード!$B$1:$C$11,2,0))</f>
        <v/>
      </c>
      <c r="F196" s="30"/>
      <c r="G196" s="28"/>
      <c r="H196" s="13"/>
      <c r="I196" s="28"/>
      <c r="M196" s="31"/>
      <c r="N196" s="31"/>
      <c r="O196" s="31"/>
      <c r="P196" s="31"/>
      <c r="Q196" s="31"/>
      <c r="R196" s="31"/>
      <c r="S196" s="31"/>
      <c r="T196" s="31"/>
      <c r="U196" s="31"/>
      <c r="Y196" s="31"/>
      <c r="Z196" s="31"/>
      <c r="AA196" s="31"/>
    </row>
    <row r="197" spans="1:27" s="6" customFormat="1">
      <c r="A197" s="10"/>
      <c r="B197" s="10"/>
      <c r="C197" s="177"/>
      <c r="D197" s="31"/>
      <c r="E197" s="178" t="str">
        <f>IF($C197="","",VLOOKUP($C197,分類コード!$B$1:$C$11,2,0))</f>
        <v/>
      </c>
      <c r="F197" s="30"/>
      <c r="G197" s="28"/>
      <c r="H197" s="13"/>
      <c r="I197" s="28"/>
      <c r="M197" s="31"/>
      <c r="N197" s="31"/>
      <c r="O197" s="31"/>
      <c r="P197" s="31"/>
      <c r="Q197" s="31"/>
      <c r="R197" s="31"/>
      <c r="S197" s="31"/>
      <c r="T197" s="31"/>
      <c r="U197" s="31"/>
      <c r="Y197" s="31"/>
      <c r="Z197" s="31"/>
      <c r="AA197" s="31"/>
    </row>
    <row r="198" spans="1:27" s="6" customFormat="1">
      <c r="A198" s="10"/>
      <c r="B198" s="10"/>
      <c r="C198" s="177"/>
      <c r="D198" s="31"/>
      <c r="E198" s="178" t="str">
        <f>IF($C198="","",VLOOKUP($C198,分類コード!$B$1:$C$11,2,0))</f>
        <v/>
      </c>
      <c r="F198" s="30"/>
      <c r="G198" s="28"/>
      <c r="H198" s="13"/>
      <c r="I198" s="28"/>
      <c r="M198" s="31"/>
      <c r="N198" s="31"/>
      <c r="O198" s="31"/>
      <c r="P198" s="31"/>
      <c r="Q198" s="31"/>
      <c r="R198" s="31"/>
      <c r="S198" s="31"/>
      <c r="T198" s="31"/>
      <c r="U198" s="31"/>
      <c r="Y198" s="31"/>
      <c r="Z198" s="31"/>
      <c r="AA198" s="31"/>
    </row>
    <row r="199" spans="1:27" s="6" customFormat="1">
      <c r="A199" s="10"/>
      <c r="B199" s="10"/>
      <c r="C199" s="177"/>
      <c r="D199" s="31"/>
      <c r="E199" s="178" t="str">
        <f>IF($C199="","",VLOOKUP($C199,分類コード!$B$1:$C$11,2,0))</f>
        <v/>
      </c>
      <c r="F199" s="30"/>
      <c r="G199" s="28"/>
      <c r="H199" s="13"/>
      <c r="I199" s="28"/>
      <c r="M199" s="31"/>
      <c r="N199" s="31"/>
      <c r="O199" s="31"/>
      <c r="P199" s="31"/>
      <c r="Q199" s="31"/>
      <c r="R199" s="31"/>
      <c r="S199" s="31"/>
      <c r="T199" s="31"/>
      <c r="U199" s="31"/>
      <c r="Y199" s="31"/>
      <c r="Z199" s="31"/>
      <c r="AA199" s="31"/>
    </row>
    <row r="200" spans="1:27" s="6" customFormat="1">
      <c r="A200" s="10"/>
      <c r="B200" s="10"/>
      <c r="C200" s="177"/>
      <c r="D200" s="31"/>
      <c r="E200" s="178" t="str">
        <f>IF($C200="","",VLOOKUP($C200,分類コード!$B$1:$C$11,2,0))</f>
        <v/>
      </c>
      <c r="F200" s="30"/>
      <c r="G200" s="28"/>
      <c r="H200" s="13"/>
      <c r="I200" s="28"/>
      <c r="M200" s="31"/>
      <c r="N200" s="31"/>
      <c r="O200" s="31"/>
      <c r="P200" s="31"/>
      <c r="Q200" s="31"/>
      <c r="R200" s="31"/>
      <c r="S200" s="31"/>
      <c r="T200" s="31"/>
      <c r="U200" s="31"/>
      <c r="Y200" s="31"/>
      <c r="Z200" s="31"/>
      <c r="AA200" s="31"/>
    </row>
    <row r="201" spans="1:27" s="6" customFormat="1">
      <c r="A201" s="10"/>
      <c r="B201" s="10"/>
      <c r="C201" s="177"/>
      <c r="D201" s="31"/>
      <c r="E201" s="178" t="str">
        <f>IF($C201="","",VLOOKUP($C201,分類コード!$B$1:$C$11,2,0))</f>
        <v/>
      </c>
      <c r="F201" s="30"/>
      <c r="G201" s="28"/>
      <c r="H201" s="13"/>
      <c r="I201" s="28"/>
      <c r="M201" s="31"/>
      <c r="N201" s="31"/>
      <c r="O201" s="31"/>
      <c r="P201" s="31"/>
      <c r="Q201" s="31"/>
      <c r="R201" s="31"/>
      <c r="S201" s="31"/>
      <c r="T201" s="31"/>
      <c r="U201" s="31"/>
      <c r="Y201" s="31"/>
      <c r="Z201" s="31"/>
      <c r="AA201" s="31"/>
    </row>
    <row r="202" spans="1:27" s="6" customFormat="1">
      <c r="A202" s="10"/>
      <c r="B202" s="10"/>
      <c r="C202" s="177"/>
      <c r="D202" s="31"/>
      <c r="E202" s="178" t="str">
        <f>IF($C202="","",VLOOKUP($C202,分類コード!$B$1:$C$11,2,0))</f>
        <v/>
      </c>
      <c r="F202" s="30"/>
      <c r="G202" s="28"/>
      <c r="H202" s="13"/>
      <c r="I202" s="28"/>
      <c r="M202" s="31"/>
      <c r="N202" s="31"/>
      <c r="O202" s="31"/>
      <c r="P202" s="31"/>
      <c r="Q202" s="31"/>
      <c r="R202" s="31"/>
      <c r="S202" s="31"/>
      <c r="T202" s="31"/>
      <c r="U202" s="31"/>
      <c r="Y202" s="31"/>
      <c r="Z202" s="31"/>
      <c r="AA202" s="31"/>
    </row>
    <row r="203" spans="1:27" s="6" customFormat="1">
      <c r="A203" s="10"/>
      <c r="B203" s="10"/>
      <c r="C203" s="177"/>
      <c r="D203" s="31"/>
      <c r="E203" s="178" t="str">
        <f>IF($C203="","",VLOOKUP($C203,分類コード!$B$1:$C$11,2,0))</f>
        <v/>
      </c>
      <c r="F203" s="30"/>
      <c r="G203" s="28"/>
      <c r="H203" s="13"/>
      <c r="I203" s="28"/>
      <c r="M203" s="31"/>
      <c r="N203" s="31"/>
      <c r="O203" s="31"/>
      <c r="P203" s="31"/>
      <c r="Q203" s="31"/>
      <c r="R203" s="31"/>
      <c r="S203" s="31"/>
      <c r="T203" s="31"/>
      <c r="U203" s="31"/>
      <c r="Y203" s="31"/>
      <c r="Z203" s="31"/>
      <c r="AA203" s="31"/>
    </row>
    <row r="204" spans="1:27" s="6" customFormat="1">
      <c r="A204" s="10"/>
      <c r="B204" s="10"/>
      <c r="C204" s="177"/>
      <c r="D204" s="31"/>
      <c r="E204" s="178" t="str">
        <f>IF($C204="","",VLOOKUP($C204,分類コード!$B$1:$C$11,2,0))</f>
        <v/>
      </c>
      <c r="F204" s="30"/>
      <c r="G204" s="28"/>
      <c r="H204" s="13"/>
      <c r="I204" s="28"/>
      <c r="M204" s="31"/>
      <c r="N204" s="31"/>
      <c r="O204" s="31"/>
      <c r="P204" s="31"/>
      <c r="Q204" s="31"/>
      <c r="R204" s="31"/>
      <c r="S204" s="31"/>
      <c r="T204" s="31"/>
      <c r="U204" s="31"/>
      <c r="Y204" s="31"/>
      <c r="Z204" s="31"/>
      <c r="AA204" s="31"/>
    </row>
    <row r="205" spans="1:27" s="6" customFormat="1">
      <c r="A205" s="10"/>
      <c r="B205" s="10"/>
      <c r="C205" s="177"/>
      <c r="D205" s="31"/>
      <c r="E205" s="178" t="str">
        <f>IF($C205="","",VLOOKUP($C205,分類コード!$B$1:$C$11,2,0))</f>
        <v/>
      </c>
      <c r="F205" s="30"/>
      <c r="G205" s="28"/>
      <c r="H205" s="13"/>
      <c r="I205" s="28"/>
      <c r="M205" s="31"/>
      <c r="N205" s="31"/>
      <c r="O205" s="31"/>
      <c r="P205" s="31"/>
      <c r="Q205" s="31"/>
      <c r="R205" s="31"/>
      <c r="S205" s="31"/>
      <c r="T205" s="31"/>
      <c r="U205" s="31"/>
      <c r="Y205" s="31"/>
      <c r="Z205" s="31"/>
      <c r="AA205" s="31"/>
    </row>
    <row r="206" spans="1:27" s="6" customFormat="1">
      <c r="A206" s="10"/>
      <c r="B206" s="10"/>
      <c r="C206" s="177"/>
      <c r="D206" s="31"/>
      <c r="E206" s="178" t="str">
        <f>IF($C206="","",VLOOKUP($C206,分類コード!$B$1:$C$11,2,0))</f>
        <v/>
      </c>
      <c r="F206" s="30"/>
      <c r="G206" s="28"/>
      <c r="H206" s="13"/>
      <c r="I206" s="28"/>
      <c r="M206" s="31"/>
      <c r="N206" s="31"/>
      <c r="O206" s="31"/>
      <c r="P206" s="31"/>
      <c r="Q206" s="31"/>
      <c r="R206" s="31"/>
      <c r="S206" s="31"/>
      <c r="T206" s="31"/>
      <c r="U206" s="31"/>
      <c r="Y206" s="31"/>
      <c r="Z206" s="31"/>
      <c r="AA206" s="31"/>
    </row>
    <row r="207" spans="1:27" s="6" customFormat="1">
      <c r="A207" s="10"/>
      <c r="B207" s="10"/>
      <c r="C207" s="177"/>
      <c r="D207" s="31"/>
      <c r="E207" s="178" t="str">
        <f>IF($C207="","",VLOOKUP($C207,分類コード!$B$1:$C$11,2,0))</f>
        <v/>
      </c>
      <c r="F207" s="30"/>
      <c r="G207" s="28"/>
      <c r="H207" s="13"/>
      <c r="I207" s="28"/>
      <c r="M207" s="31"/>
      <c r="N207" s="31"/>
      <c r="O207" s="31"/>
      <c r="P207" s="31"/>
      <c r="Q207" s="31"/>
      <c r="R207" s="31"/>
      <c r="S207" s="31"/>
      <c r="T207" s="31"/>
      <c r="U207" s="31"/>
      <c r="Y207" s="31"/>
      <c r="Z207" s="31"/>
      <c r="AA207" s="31"/>
    </row>
    <row r="208" spans="1:27" s="6" customFormat="1">
      <c r="A208" s="10"/>
      <c r="B208" s="10"/>
      <c r="C208" s="177"/>
      <c r="D208" s="31"/>
      <c r="E208" s="178" t="str">
        <f>IF($C208="","",VLOOKUP($C208,分類コード!$B$1:$C$11,2,0))</f>
        <v/>
      </c>
      <c r="F208" s="30"/>
      <c r="G208" s="28"/>
      <c r="H208" s="13"/>
      <c r="I208" s="28"/>
      <c r="M208" s="31"/>
      <c r="N208" s="31"/>
      <c r="O208" s="31"/>
      <c r="P208" s="31"/>
      <c r="Q208" s="31"/>
      <c r="R208" s="31"/>
      <c r="S208" s="31"/>
      <c r="T208" s="31"/>
      <c r="U208" s="31"/>
      <c r="Y208" s="31"/>
      <c r="Z208" s="31"/>
      <c r="AA208" s="31"/>
    </row>
    <row r="209" spans="1:27" s="6" customFormat="1">
      <c r="A209" s="10"/>
      <c r="B209" s="10"/>
      <c r="C209" s="177"/>
      <c r="D209" s="31"/>
      <c r="E209" s="178" t="str">
        <f>IF($C209="","",VLOOKUP($C209,分類コード!$B$1:$C$11,2,0))</f>
        <v/>
      </c>
      <c r="F209" s="30"/>
      <c r="G209" s="28"/>
      <c r="H209" s="13"/>
      <c r="I209" s="28"/>
      <c r="M209" s="31"/>
      <c r="N209" s="31"/>
      <c r="O209" s="31"/>
      <c r="P209" s="31"/>
      <c r="Q209" s="31"/>
      <c r="R209" s="31"/>
      <c r="S209" s="31"/>
      <c r="T209" s="31"/>
      <c r="U209" s="31"/>
      <c r="Y209" s="31"/>
      <c r="Z209" s="31"/>
      <c r="AA209" s="31"/>
    </row>
    <row r="210" spans="1:27" s="6" customFormat="1">
      <c r="A210" s="10"/>
      <c r="B210" s="10"/>
      <c r="C210" s="177"/>
      <c r="D210" s="31"/>
      <c r="E210" s="178" t="str">
        <f>IF($C210="","",VLOOKUP($C210,分類コード!$B$1:$C$11,2,0))</f>
        <v/>
      </c>
      <c r="F210" s="30"/>
      <c r="G210" s="28"/>
      <c r="H210" s="13"/>
      <c r="I210" s="28"/>
      <c r="M210" s="31"/>
      <c r="N210" s="31"/>
      <c r="O210" s="31"/>
      <c r="P210" s="31"/>
      <c r="Q210" s="31"/>
      <c r="R210" s="31"/>
      <c r="S210" s="31"/>
      <c r="T210" s="31"/>
      <c r="U210" s="31"/>
      <c r="Y210" s="31"/>
      <c r="Z210" s="31"/>
      <c r="AA210" s="31"/>
    </row>
    <row r="211" spans="1:27" s="6" customFormat="1">
      <c r="A211" s="10"/>
      <c r="B211" s="10"/>
      <c r="C211" s="177"/>
      <c r="D211" s="31"/>
      <c r="E211" s="178" t="str">
        <f>IF($C211="","",VLOOKUP($C211,分類コード!$B$1:$C$11,2,0))</f>
        <v/>
      </c>
      <c r="F211" s="30"/>
      <c r="G211" s="28"/>
      <c r="H211" s="13"/>
      <c r="I211" s="28"/>
      <c r="M211" s="31"/>
      <c r="N211" s="31"/>
      <c r="O211" s="31"/>
      <c r="P211" s="31"/>
      <c r="Q211" s="31"/>
      <c r="R211" s="31"/>
      <c r="S211" s="31"/>
      <c r="T211" s="31"/>
      <c r="U211" s="31"/>
      <c r="Y211" s="31"/>
      <c r="Z211" s="31"/>
      <c r="AA211" s="31"/>
    </row>
    <row r="212" spans="1:27" s="6" customFormat="1">
      <c r="A212" s="10"/>
      <c r="B212" s="10"/>
      <c r="C212" s="177"/>
      <c r="D212" s="31"/>
      <c r="E212" s="178" t="str">
        <f>IF($C212="","",VLOOKUP($C212,分類コード!$B$1:$C$11,2,0))</f>
        <v/>
      </c>
      <c r="F212" s="30"/>
      <c r="G212" s="28"/>
      <c r="H212" s="13"/>
      <c r="I212" s="28"/>
      <c r="M212" s="31"/>
      <c r="N212" s="31"/>
      <c r="O212" s="31"/>
      <c r="P212" s="31"/>
      <c r="Q212" s="31"/>
      <c r="R212" s="31"/>
      <c r="S212" s="31"/>
      <c r="T212" s="31"/>
      <c r="U212" s="31"/>
      <c r="Y212" s="31"/>
      <c r="Z212" s="31"/>
      <c r="AA212" s="31"/>
    </row>
    <row r="213" spans="1:27" s="6" customFormat="1">
      <c r="A213" s="10"/>
      <c r="B213" s="10"/>
      <c r="C213" s="177"/>
      <c r="D213" s="31"/>
      <c r="E213" s="178" t="str">
        <f>IF($C213="","",VLOOKUP($C213,分類コード!$B$1:$C$11,2,0))</f>
        <v/>
      </c>
      <c r="F213" s="30"/>
      <c r="G213" s="28"/>
      <c r="H213" s="13"/>
      <c r="I213" s="28"/>
      <c r="M213" s="31"/>
      <c r="N213" s="31"/>
      <c r="O213" s="31"/>
      <c r="P213" s="31"/>
      <c r="Q213" s="31"/>
      <c r="R213" s="31"/>
      <c r="S213" s="31"/>
      <c r="T213" s="31"/>
      <c r="U213" s="31"/>
      <c r="Y213" s="31"/>
      <c r="Z213" s="31"/>
      <c r="AA213" s="31"/>
    </row>
    <row r="214" spans="1:27" s="6" customFormat="1">
      <c r="A214" s="10"/>
      <c r="B214" s="10"/>
      <c r="C214" s="177"/>
      <c r="D214" s="31"/>
      <c r="E214" s="178" t="str">
        <f>IF($C214="","",VLOOKUP($C214,分類コード!$B$1:$C$11,2,0))</f>
        <v/>
      </c>
      <c r="F214" s="30"/>
      <c r="G214" s="28"/>
      <c r="H214" s="13"/>
      <c r="I214" s="28"/>
      <c r="M214" s="31"/>
      <c r="N214" s="31"/>
      <c r="O214" s="31"/>
      <c r="P214" s="31"/>
      <c r="Q214" s="31"/>
      <c r="R214" s="31"/>
      <c r="S214" s="31"/>
      <c r="T214" s="31"/>
      <c r="U214" s="31"/>
      <c r="Y214" s="31"/>
      <c r="Z214" s="31"/>
      <c r="AA214" s="31"/>
    </row>
    <row r="215" spans="1:27" s="6" customFormat="1">
      <c r="A215" s="10"/>
      <c r="B215" s="10"/>
      <c r="C215" s="177"/>
      <c r="D215" s="31"/>
      <c r="E215" s="178" t="str">
        <f>IF($C215="","",VLOOKUP($C215,分類コード!$B$1:$C$11,2,0))</f>
        <v/>
      </c>
      <c r="F215" s="30"/>
      <c r="G215" s="28"/>
      <c r="H215" s="13"/>
      <c r="I215" s="28"/>
      <c r="M215" s="31"/>
      <c r="N215" s="31"/>
      <c r="O215" s="31"/>
      <c r="P215" s="31"/>
      <c r="Q215" s="31"/>
      <c r="R215" s="31"/>
      <c r="S215" s="31"/>
      <c r="T215" s="31"/>
      <c r="U215" s="31"/>
      <c r="Y215" s="31"/>
      <c r="Z215" s="31"/>
      <c r="AA215" s="31"/>
    </row>
    <row r="216" spans="1:27" s="6" customFormat="1">
      <c r="A216" s="10"/>
      <c r="B216" s="10"/>
      <c r="C216" s="177"/>
      <c r="D216" s="31"/>
      <c r="E216" s="178" t="str">
        <f>IF($C216="","",VLOOKUP($C216,分類コード!$B$1:$C$11,2,0))</f>
        <v/>
      </c>
      <c r="F216" s="30"/>
      <c r="G216" s="28"/>
      <c r="H216" s="13"/>
      <c r="I216" s="28"/>
      <c r="M216" s="31"/>
      <c r="N216" s="31"/>
      <c r="O216" s="31"/>
      <c r="P216" s="31"/>
      <c r="Q216" s="31"/>
      <c r="R216" s="31"/>
      <c r="S216" s="31"/>
      <c r="T216" s="31"/>
      <c r="U216" s="31"/>
      <c r="Y216" s="31"/>
      <c r="Z216" s="31"/>
      <c r="AA216" s="31"/>
    </row>
    <row r="217" spans="1:27" s="6" customFormat="1">
      <c r="A217" s="10"/>
      <c r="B217" s="10"/>
      <c r="C217" s="177"/>
      <c r="D217" s="31"/>
      <c r="E217" s="178" t="str">
        <f>IF($C217="","",VLOOKUP($C217,分類コード!$B$1:$C$11,2,0))</f>
        <v/>
      </c>
      <c r="F217" s="30"/>
      <c r="G217" s="28"/>
      <c r="H217" s="13"/>
      <c r="I217" s="28"/>
      <c r="M217" s="31"/>
      <c r="N217" s="31"/>
      <c r="O217" s="31"/>
      <c r="P217" s="31"/>
      <c r="Q217" s="31"/>
      <c r="R217" s="31"/>
      <c r="S217" s="31"/>
      <c r="T217" s="31"/>
      <c r="U217" s="31"/>
      <c r="Y217" s="31"/>
      <c r="Z217" s="31"/>
      <c r="AA217" s="31"/>
    </row>
    <row r="218" spans="1:27" s="6" customFormat="1">
      <c r="A218" s="10"/>
      <c r="B218" s="10"/>
      <c r="C218" s="177"/>
      <c r="D218" s="31"/>
      <c r="E218" s="178" t="str">
        <f>IF($C218="","",VLOOKUP($C218,分類コード!$B$1:$C$11,2,0))</f>
        <v/>
      </c>
      <c r="F218" s="30"/>
      <c r="G218" s="28"/>
      <c r="H218" s="13"/>
      <c r="I218" s="28"/>
      <c r="M218" s="31"/>
      <c r="N218" s="31"/>
      <c r="O218" s="31"/>
      <c r="P218" s="31"/>
      <c r="Q218" s="31"/>
      <c r="R218" s="31"/>
      <c r="S218" s="31"/>
      <c r="T218" s="31"/>
      <c r="U218" s="31"/>
      <c r="Y218" s="31"/>
      <c r="Z218" s="31"/>
      <c r="AA218" s="31"/>
    </row>
    <row r="219" spans="1:27" s="6" customFormat="1">
      <c r="A219" s="10"/>
      <c r="B219" s="10"/>
      <c r="C219" s="177"/>
      <c r="D219" s="31"/>
      <c r="E219" s="178" t="str">
        <f>IF($C219="","",VLOOKUP($C219,分類コード!$B$1:$C$11,2,0))</f>
        <v/>
      </c>
      <c r="F219" s="30"/>
      <c r="G219" s="28"/>
      <c r="H219" s="13"/>
      <c r="I219" s="28"/>
      <c r="M219" s="31"/>
      <c r="N219" s="31"/>
      <c r="O219" s="31"/>
      <c r="P219" s="31"/>
      <c r="Q219" s="31"/>
      <c r="R219" s="31"/>
      <c r="S219" s="31"/>
      <c r="T219" s="31"/>
      <c r="U219" s="31"/>
      <c r="Y219" s="31"/>
      <c r="Z219" s="31"/>
      <c r="AA219" s="31"/>
    </row>
    <row r="220" spans="1:27" s="6" customFormat="1">
      <c r="A220" s="10"/>
      <c r="B220" s="10"/>
      <c r="C220" s="177"/>
      <c r="D220" s="31"/>
      <c r="E220" s="178" t="str">
        <f>IF($C220="","",VLOOKUP($C220,分類コード!$B$1:$C$11,2,0))</f>
        <v/>
      </c>
      <c r="F220" s="30"/>
      <c r="G220" s="28"/>
      <c r="H220" s="13"/>
      <c r="I220" s="28"/>
      <c r="M220" s="31"/>
      <c r="N220" s="31"/>
      <c r="O220" s="31"/>
      <c r="P220" s="31"/>
      <c r="Q220" s="31"/>
      <c r="R220" s="31"/>
      <c r="S220" s="31"/>
      <c r="T220" s="31"/>
      <c r="U220" s="31"/>
      <c r="Y220" s="31"/>
      <c r="Z220" s="31"/>
      <c r="AA220" s="31"/>
    </row>
    <row r="221" spans="1:27" s="6" customFormat="1">
      <c r="A221" s="10"/>
      <c r="B221" s="10"/>
      <c r="C221" s="177"/>
      <c r="D221" s="31"/>
      <c r="E221" s="178" t="str">
        <f>IF($C221="","",VLOOKUP($C221,分類コード!$B$1:$C$11,2,0))</f>
        <v/>
      </c>
      <c r="F221" s="30"/>
      <c r="G221" s="28"/>
      <c r="H221" s="13"/>
      <c r="I221" s="28"/>
      <c r="M221" s="31"/>
      <c r="N221" s="31"/>
      <c r="O221" s="31"/>
      <c r="P221" s="31"/>
      <c r="Q221" s="31"/>
      <c r="R221" s="31"/>
      <c r="S221" s="31"/>
      <c r="T221" s="31"/>
      <c r="U221" s="31"/>
      <c r="Y221" s="31"/>
      <c r="Z221" s="31"/>
      <c r="AA221" s="31"/>
    </row>
    <row r="222" spans="1:27" s="6" customFormat="1">
      <c r="A222" s="10"/>
      <c r="B222" s="10"/>
      <c r="C222" s="177"/>
      <c r="D222" s="31"/>
      <c r="E222" s="178" t="str">
        <f>IF($C222="","",VLOOKUP($C222,分類コード!$B$1:$C$11,2,0))</f>
        <v/>
      </c>
      <c r="F222" s="30"/>
      <c r="G222" s="28"/>
      <c r="H222" s="13"/>
      <c r="I222" s="28"/>
      <c r="M222" s="31"/>
      <c r="N222" s="31"/>
      <c r="O222" s="31"/>
      <c r="P222" s="31"/>
      <c r="Q222" s="31"/>
      <c r="R222" s="31"/>
      <c r="S222" s="31"/>
      <c r="T222" s="31"/>
      <c r="U222" s="31"/>
      <c r="Y222" s="31"/>
      <c r="Z222" s="31"/>
      <c r="AA222" s="31"/>
    </row>
    <row r="223" spans="1:27" s="6" customFormat="1">
      <c r="A223" s="10"/>
      <c r="B223" s="10"/>
      <c r="C223" s="177"/>
      <c r="D223" s="31"/>
      <c r="E223" s="178" t="str">
        <f>IF($C223="","",VLOOKUP($C223,分類コード!$B$1:$C$11,2,0))</f>
        <v/>
      </c>
      <c r="F223" s="30"/>
      <c r="G223" s="28"/>
      <c r="H223" s="13"/>
      <c r="I223" s="28"/>
      <c r="M223" s="31"/>
      <c r="N223" s="31"/>
      <c r="O223" s="31"/>
      <c r="P223" s="31"/>
      <c r="Q223" s="31"/>
      <c r="R223" s="31"/>
      <c r="S223" s="31"/>
      <c r="T223" s="31"/>
      <c r="U223" s="31"/>
      <c r="Y223" s="31"/>
      <c r="Z223" s="31"/>
      <c r="AA223" s="31"/>
    </row>
    <row r="224" spans="1:27" s="6" customFormat="1">
      <c r="A224" s="10"/>
      <c r="B224" s="10"/>
      <c r="C224" s="177"/>
      <c r="D224" s="31"/>
      <c r="E224" s="178" t="str">
        <f>IF($C224="","",VLOOKUP($C224,分類コード!$B$1:$C$11,2,0))</f>
        <v/>
      </c>
      <c r="F224" s="30"/>
      <c r="G224" s="28"/>
      <c r="H224" s="13"/>
      <c r="I224" s="28"/>
      <c r="M224" s="31"/>
      <c r="N224" s="31"/>
      <c r="O224" s="31"/>
      <c r="P224" s="31"/>
      <c r="Q224" s="31"/>
      <c r="R224" s="31"/>
      <c r="S224" s="31"/>
      <c r="T224" s="31"/>
      <c r="U224" s="31"/>
      <c r="Y224" s="31"/>
      <c r="Z224" s="31"/>
      <c r="AA224" s="31"/>
    </row>
    <row r="225" spans="1:27" s="6" customFormat="1">
      <c r="A225" s="10"/>
      <c r="B225" s="10"/>
      <c r="C225" s="177"/>
      <c r="D225" s="31"/>
      <c r="E225" s="178" t="str">
        <f>IF($C225="","",VLOOKUP($C225,分類コード!$B$1:$C$11,2,0))</f>
        <v/>
      </c>
      <c r="F225" s="30"/>
      <c r="G225" s="28"/>
      <c r="H225" s="13"/>
      <c r="I225" s="28"/>
      <c r="M225" s="31"/>
      <c r="N225" s="31"/>
      <c r="O225" s="31"/>
      <c r="P225" s="31"/>
      <c r="Q225" s="31"/>
      <c r="R225" s="31"/>
      <c r="S225" s="31"/>
      <c r="T225" s="31"/>
      <c r="U225" s="31"/>
      <c r="Y225" s="31"/>
      <c r="Z225" s="31"/>
      <c r="AA225" s="31"/>
    </row>
    <row r="226" spans="1:27" s="6" customFormat="1">
      <c r="A226" s="10"/>
      <c r="B226" s="10"/>
      <c r="C226" s="177"/>
      <c r="D226" s="31"/>
      <c r="E226" s="178" t="str">
        <f>IF($C226="","",VLOOKUP($C226,分類コード!$B$1:$C$11,2,0))</f>
        <v/>
      </c>
      <c r="F226" s="30"/>
      <c r="G226" s="28"/>
      <c r="H226" s="13"/>
      <c r="I226" s="28"/>
      <c r="M226" s="31"/>
      <c r="N226" s="31"/>
      <c r="O226" s="31"/>
      <c r="P226" s="31"/>
      <c r="Q226" s="31"/>
      <c r="R226" s="31"/>
      <c r="S226" s="31"/>
      <c r="T226" s="31"/>
      <c r="U226" s="31"/>
      <c r="Y226" s="31"/>
      <c r="Z226" s="31"/>
      <c r="AA226" s="31"/>
    </row>
    <row r="227" spans="1:27" s="6" customFormat="1">
      <c r="A227" s="10"/>
      <c r="B227" s="10"/>
      <c r="C227" s="177"/>
      <c r="D227" s="31"/>
      <c r="E227" s="178" t="str">
        <f>IF($C227="","",VLOOKUP($C227,分類コード!$B$1:$C$11,2,0))</f>
        <v/>
      </c>
      <c r="F227" s="30"/>
      <c r="G227" s="28"/>
      <c r="H227" s="13"/>
      <c r="I227" s="28"/>
      <c r="M227" s="31"/>
      <c r="N227" s="31"/>
      <c r="O227" s="31"/>
      <c r="P227" s="31"/>
      <c r="Q227" s="31"/>
      <c r="R227" s="31"/>
      <c r="S227" s="31"/>
      <c r="T227" s="31"/>
      <c r="U227" s="31"/>
      <c r="Y227" s="31"/>
      <c r="Z227" s="31"/>
      <c r="AA227" s="31"/>
    </row>
    <row r="228" spans="1:27" s="6" customFormat="1">
      <c r="A228" s="10"/>
      <c r="B228" s="10"/>
      <c r="C228" s="177"/>
      <c r="D228" s="31"/>
      <c r="E228" s="178" t="str">
        <f>IF($C228="","",VLOOKUP($C228,分類コード!$B$1:$C$11,2,0))</f>
        <v/>
      </c>
      <c r="F228" s="30"/>
      <c r="G228" s="28"/>
      <c r="H228" s="13"/>
      <c r="I228" s="28"/>
      <c r="M228" s="31"/>
      <c r="N228" s="31"/>
      <c r="O228" s="31"/>
      <c r="P228" s="31"/>
      <c r="Q228" s="31"/>
      <c r="R228" s="31"/>
      <c r="S228" s="31"/>
      <c r="T228" s="31"/>
      <c r="U228" s="31"/>
      <c r="Y228" s="31"/>
      <c r="Z228" s="31"/>
      <c r="AA228" s="31"/>
    </row>
    <row r="229" spans="1:27" s="6" customFormat="1">
      <c r="A229" s="10"/>
      <c r="B229" s="10"/>
      <c r="C229" s="177"/>
      <c r="D229" s="31"/>
      <c r="E229" s="178" t="str">
        <f>IF($C229="","",VLOOKUP($C229,分類コード!$B$1:$C$11,2,0))</f>
        <v/>
      </c>
      <c r="F229" s="30"/>
      <c r="G229" s="28"/>
      <c r="H229" s="13"/>
      <c r="I229" s="28"/>
      <c r="M229" s="31"/>
      <c r="N229" s="31"/>
      <c r="O229" s="31"/>
      <c r="P229" s="31"/>
      <c r="Q229" s="31"/>
      <c r="R229" s="31"/>
      <c r="S229" s="31"/>
      <c r="T229" s="31"/>
      <c r="U229" s="31"/>
      <c r="Y229" s="31"/>
      <c r="Z229" s="31"/>
      <c r="AA229" s="31"/>
    </row>
    <row r="230" spans="1:27" s="6" customFormat="1">
      <c r="A230" s="10"/>
      <c r="B230" s="10"/>
      <c r="C230" s="177"/>
      <c r="D230" s="31"/>
      <c r="E230" s="178" t="str">
        <f>IF($C230="","",VLOOKUP($C230,分類コード!$B$1:$C$11,2,0))</f>
        <v/>
      </c>
      <c r="F230" s="30"/>
      <c r="G230" s="28"/>
      <c r="H230" s="13"/>
      <c r="I230" s="28"/>
      <c r="M230" s="31"/>
      <c r="N230" s="31"/>
      <c r="O230" s="31"/>
      <c r="P230" s="31"/>
      <c r="Q230" s="31"/>
      <c r="R230" s="31"/>
      <c r="S230" s="31"/>
      <c r="T230" s="31"/>
      <c r="U230" s="31"/>
      <c r="Y230" s="31"/>
      <c r="Z230" s="31"/>
      <c r="AA230" s="31"/>
    </row>
    <row r="231" spans="1:27" s="6" customFormat="1">
      <c r="A231" s="10"/>
      <c r="B231" s="10"/>
      <c r="C231" s="177"/>
      <c r="D231" s="31"/>
      <c r="E231" s="178" t="str">
        <f>IF($C231="","",VLOOKUP($C231,分類コード!$B$1:$C$11,2,0))</f>
        <v/>
      </c>
      <c r="F231" s="30"/>
      <c r="G231" s="28"/>
      <c r="H231" s="13"/>
      <c r="I231" s="28"/>
      <c r="M231" s="31"/>
      <c r="N231" s="31"/>
      <c r="O231" s="31"/>
      <c r="P231" s="31"/>
      <c r="Q231" s="31"/>
      <c r="R231" s="31"/>
      <c r="S231" s="31"/>
      <c r="T231" s="31"/>
      <c r="U231" s="31"/>
      <c r="Y231" s="31"/>
      <c r="Z231" s="31"/>
      <c r="AA231" s="31"/>
    </row>
    <row r="232" spans="1:27" s="6" customFormat="1">
      <c r="A232" s="10"/>
      <c r="B232" s="10"/>
      <c r="C232" s="177"/>
      <c r="D232" s="31"/>
      <c r="E232" s="178" t="str">
        <f>IF($C232="","",VLOOKUP($C232,分類コード!$B$1:$C$11,2,0))</f>
        <v/>
      </c>
      <c r="F232" s="30"/>
      <c r="G232" s="28"/>
      <c r="H232" s="13"/>
      <c r="I232" s="28"/>
      <c r="M232" s="31"/>
      <c r="N232" s="31"/>
      <c r="O232" s="31"/>
      <c r="P232" s="31"/>
      <c r="Q232" s="31"/>
      <c r="R232" s="31"/>
      <c r="S232" s="31"/>
      <c r="T232" s="31"/>
      <c r="U232" s="31"/>
      <c r="Y232" s="31"/>
      <c r="Z232" s="31"/>
      <c r="AA232" s="31"/>
    </row>
    <row r="233" spans="1:27" s="6" customFormat="1">
      <c r="A233" s="10"/>
      <c r="B233" s="10"/>
      <c r="C233" s="177"/>
      <c r="D233" s="31"/>
      <c r="E233" s="178" t="str">
        <f>IF($C233="","",VLOOKUP($C233,分類コード!$B$1:$C$11,2,0))</f>
        <v/>
      </c>
      <c r="F233" s="30"/>
      <c r="G233" s="28"/>
      <c r="H233" s="13"/>
      <c r="I233" s="28"/>
      <c r="M233" s="31"/>
      <c r="N233" s="31"/>
      <c r="O233" s="31"/>
      <c r="P233" s="31"/>
      <c r="Q233" s="31"/>
      <c r="R233" s="31"/>
      <c r="S233" s="31"/>
      <c r="T233" s="31"/>
      <c r="U233" s="31"/>
      <c r="Y233" s="31"/>
      <c r="Z233" s="31"/>
      <c r="AA233" s="31"/>
    </row>
    <row r="234" spans="1:27" s="6" customFormat="1">
      <c r="A234" s="10"/>
      <c r="B234" s="10"/>
      <c r="C234" s="177"/>
      <c r="D234" s="31"/>
      <c r="E234" s="178" t="str">
        <f>IF($C234="","",VLOOKUP($C234,分類コード!$B$1:$C$11,2,0))</f>
        <v/>
      </c>
      <c r="F234" s="30"/>
      <c r="G234" s="28"/>
      <c r="H234" s="13"/>
      <c r="I234" s="28"/>
      <c r="M234" s="31"/>
      <c r="N234" s="31"/>
      <c r="O234" s="31"/>
      <c r="P234" s="31"/>
      <c r="Q234" s="31"/>
      <c r="R234" s="31"/>
      <c r="S234" s="31"/>
      <c r="T234" s="31"/>
      <c r="U234" s="31"/>
      <c r="Y234" s="31"/>
      <c r="Z234" s="31"/>
      <c r="AA234" s="31"/>
    </row>
    <row r="235" spans="1:27" s="6" customFormat="1">
      <c r="A235" s="10"/>
      <c r="B235" s="10"/>
      <c r="C235" s="177"/>
      <c r="D235" s="31"/>
      <c r="E235" s="178" t="str">
        <f>IF($C235="","",VLOOKUP($C235,分類コード!$B$1:$C$11,2,0))</f>
        <v/>
      </c>
      <c r="F235" s="30"/>
      <c r="G235" s="28"/>
      <c r="H235" s="13"/>
      <c r="I235" s="28"/>
      <c r="M235" s="31"/>
      <c r="N235" s="31"/>
      <c r="O235" s="31"/>
      <c r="P235" s="31"/>
      <c r="Q235" s="31"/>
      <c r="R235" s="31"/>
      <c r="S235" s="31"/>
      <c r="T235" s="31"/>
      <c r="U235" s="31"/>
      <c r="Y235" s="31"/>
      <c r="Z235" s="31"/>
      <c r="AA235" s="31"/>
    </row>
    <row r="236" spans="1:27" s="6" customFormat="1">
      <c r="A236" s="10"/>
      <c r="B236" s="10"/>
      <c r="C236" s="177"/>
      <c r="D236" s="31"/>
      <c r="E236" s="178" t="str">
        <f>IF($C236="","",VLOOKUP($C236,分類コード!$B$1:$C$11,2,0))</f>
        <v/>
      </c>
      <c r="F236" s="30"/>
      <c r="G236" s="28"/>
      <c r="H236" s="13"/>
      <c r="I236" s="28"/>
      <c r="M236" s="31"/>
      <c r="N236" s="31"/>
      <c r="O236" s="31"/>
      <c r="P236" s="31"/>
      <c r="Q236" s="31"/>
      <c r="R236" s="31"/>
      <c r="S236" s="31"/>
      <c r="T236" s="31"/>
      <c r="U236" s="31"/>
      <c r="Y236" s="31"/>
      <c r="Z236" s="31"/>
      <c r="AA236" s="31"/>
    </row>
    <row r="237" spans="1:27" s="6" customFormat="1">
      <c r="A237" s="10"/>
      <c r="B237" s="10"/>
      <c r="C237" s="177"/>
      <c r="D237" s="31"/>
      <c r="E237" s="178" t="str">
        <f>IF($C237="","",VLOOKUP($C237,分類コード!$B$1:$C$11,2,0))</f>
        <v/>
      </c>
      <c r="F237" s="30"/>
      <c r="G237" s="28"/>
      <c r="H237" s="13"/>
      <c r="I237" s="28"/>
      <c r="M237" s="31"/>
      <c r="N237" s="31"/>
      <c r="O237" s="31"/>
      <c r="P237" s="31"/>
      <c r="Q237" s="31"/>
      <c r="R237" s="31"/>
      <c r="S237" s="31"/>
      <c r="T237" s="31"/>
      <c r="U237" s="31"/>
      <c r="Y237" s="31"/>
      <c r="Z237" s="31"/>
      <c r="AA237" s="31"/>
    </row>
    <row r="238" spans="1:27" s="6" customFormat="1">
      <c r="A238" s="10"/>
      <c r="B238" s="10"/>
      <c r="C238" s="177"/>
      <c r="D238" s="31"/>
      <c r="E238" s="178" t="str">
        <f>IF($C238="","",VLOOKUP($C238,分類コード!$B$1:$C$11,2,0))</f>
        <v/>
      </c>
      <c r="F238" s="30"/>
      <c r="G238" s="28"/>
      <c r="H238" s="13"/>
      <c r="I238" s="28"/>
      <c r="M238" s="31"/>
      <c r="N238" s="31"/>
      <c r="O238" s="31"/>
      <c r="P238" s="31"/>
      <c r="Q238" s="31"/>
      <c r="R238" s="31"/>
      <c r="S238" s="31"/>
      <c r="T238" s="31"/>
      <c r="U238" s="31"/>
      <c r="Y238" s="31"/>
      <c r="Z238" s="31"/>
      <c r="AA238" s="31"/>
    </row>
    <row r="239" spans="1:27" s="6" customFormat="1">
      <c r="A239" s="10"/>
      <c r="B239" s="10"/>
      <c r="C239" s="177"/>
      <c r="D239" s="31"/>
      <c r="E239" s="178" t="str">
        <f>IF($C239="","",VLOOKUP($C239,分類コード!$B$1:$C$11,2,0))</f>
        <v/>
      </c>
      <c r="F239" s="30"/>
      <c r="G239" s="28"/>
      <c r="H239" s="13"/>
      <c r="I239" s="28"/>
      <c r="M239" s="31"/>
      <c r="N239" s="31"/>
      <c r="O239" s="31"/>
      <c r="P239" s="31"/>
      <c r="Q239" s="31"/>
      <c r="R239" s="31"/>
      <c r="S239" s="31"/>
      <c r="T239" s="31"/>
      <c r="U239" s="31"/>
      <c r="Y239" s="31"/>
      <c r="Z239" s="31"/>
      <c r="AA239" s="31"/>
    </row>
    <row r="240" spans="1:27" s="6" customFormat="1">
      <c r="A240" s="10"/>
      <c r="B240" s="10"/>
      <c r="C240" s="177"/>
      <c r="D240" s="31"/>
      <c r="E240" s="178" t="str">
        <f>IF($C240="","",VLOOKUP($C240,分類コード!$B$1:$C$11,2,0))</f>
        <v/>
      </c>
      <c r="F240" s="30"/>
      <c r="G240" s="28"/>
      <c r="H240" s="13"/>
      <c r="I240" s="28"/>
      <c r="M240" s="31"/>
      <c r="N240" s="31"/>
      <c r="O240" s="31"/>
      <c r="P240" s="31"/>
      <c r="Q240" s="31"/>
      <c r="R240" s="31"/>
      <c r="S240" s="31"/>
      <c r="T240" s="31"/>
      <c r="U240" s="31"/>
      <c r="Y240" s="31"/>
      <c r="Z240" s="31"/>
      <c r="AA240" s="31"/>
    </row>
    <row r="241" spans="1:27" s="6" customFormat="1">
      <c r="A241" s="10"/>
      <c r="B241" s="10"/>
      <c r="C241" s="177"/>
      <c r="D241" s="31"/>
      <c r="E241" s="178" t="str">
        <f>IF($C241="","",VLOOKUP($C241,分類コード!$B$1:$C$11,2,0))</f>
        <v/>
      </c>
      <c r="F241" s="30"/>
      <c r="G241" s="28"/>
      <c r="H241" s="13"/>
      <c r="I241" s="28"/>
      <c r="M241" s="31"/>
      <c r="N241" s="31"/>
      <c r="O241" s="31"/>
      <c r="P241" s="31"/>
      <c r="Q241" s="31"/>
      <c r="R241" s="31"/>
      <c r="S241" s="31"/>
      <c r="T241" s="31"/>
      <c r="U241" s="31"/>
      <c r="Y241" s="31"/>
      <c r="Z241" s="31"/>
      <c r="AA241" s="31"/>
    </row>
    <row r="242" spans="1:27" s="6" customFormat="1">
      <c r="A242" s="10"/>
      <c r="B242" s="10"/>
      <c r="C242" s="177"/>
      <c r="D242" s="31"/>
      <c r="E242" s="178" t="str">
        <f>IF($C242="","",VLOOKUP($C242,分類コード!$B$1:$C$11,2,0))</f>
        <v/>
      </c>
      <c r="F242" s="30"/>
      <c r="G242" s="28"/>
      <c r="H242" s="13"/>
      <c r="I242" s="28"/>
      <c r="M242" s="31"/>
      <c r="N242" s="31"/>
      <c r="O242" s="31"/>
      <c r="P242" s="31"/>
      <c r="Q242" s="31"/>
      <c r="R242" s="31"/>
      <c r="S242" s="31"/>
      <c r="T242" s="31"/>
      <c r="U242" s="31"/>
      <c r="Y242" s="31"/>
      <c r="Z242" s="31"/>
      <c r="AA242" s="31"/>
    </row>
    <row r="243" spans="1:27" s="6" customFormat="1">
      <c r="A243" s="10"/>
      <c r="B243" s="10"/>
      <c r="C243" s="177"/>
      <c r="D243" s="31"/>
      <c r="E243" s="178" t="str">
        <f>IF($C243="","",VLOOKUP($C243,分類コード!$B$1:$C$11,2,0))</f>
        <v/>
      </c>
      <c r="F243" s="30"/>
      <c r="G243" s="28"/>
      <c r="H243" s="13"/>
      <c r="I243" s="28"/>
      <c r="M243" s="31"/>
      <c r="N243" s="31"/>
      <c r="O243" s="31"/>
      <c r="P243" s="31"/>
      <c r="Q243" s="31"/>
      <c r="R243" s="31"/>
      <c r="S243" s="31"/>
      <c r="T243" s="31"/>
      <c r="U243" s="31"/>
      <c r="Y243" s="31"/>
      <c r="Z243" s="31"/>
      <c r="AA243" s="31"/>
    </row>
    <row r="244" spans="1:27" s="6" customFormat="1">
      <c r="A244" s="10"/>
      <c r="B244" s="10"/>
      <c r="C244" s="177"/>
      <c r="D244" s="31"/>
      <c r="E244" s="178" t="str">
        <f>IF($C244="","",VLOOKUP($C244,分類コード!$B$1:$C$11,2,0))</f>
        <v/>
      </c>
      <c r="F244" s="30"/>
      <c r="G244" s="28"/>
      <c r="H244" s="13"/>
      <c r="I244" s="28"/>
      <c r="M244" s="31"/>
      <c r="N244" s="31"/>
      <c r="O244" s="31"/>
      <c r="P244" s="31"/>
      <c r="Q244" s="31"/>
      <c r="R244" s="31"/>
      <c r="S244" s="31"/>
      <c r="T244" s="31"/>
      <c r="U244" s="31"/>
      <c r="Y244" s="31"/>
      <c r="Z244" s="31"/>
      <c r="AA244" s="31"/>
    </row>
    <row r="245" spans="1:27" s="6" customFormat="1">
      <c r="A245" s="10"/>
      <c r="B245" s="10"/>
      <c r="C245" s="177"/>
      <c r="D245" s="31"/>
      <c r="E245" s="178" t="str">
        <f>IF($C245="","",VLOOKUP($C245,分類コード!$B$1:$C$11,2,0))</f>
        <v/>
      </c>
      <c r="F245" s="30"/>
      <c r="G245" s="28"/>
      <c r="H245" s="13"/>
      <c r="I245" s="28"/>
      <c r="M245" s="31"/>
      <c r="N245" s="31"/>
      <c r="O245" s="31"/>
      <c r="P245" s="31"/>
      <c r="Q245" s="31"/>
      <c r="R245" s="31"/>
      <c r="S245" s="31"/>
      <c r="T245" s="31"/>
      <c r="U245" s="31"/>
      <c r="Y245" s="31"/>
      <c r="Z245" s="31"/>
      <c r="AA245" s="31"/>
    </row>
    <row r="246" spans="1:27" s="6" customFormat="1">
      <c r="A246" s="10"/>
      <c r="B246" s="10"/>
      <c r="C246" s="177"/>
      <c r="D246" s="31"/>
      <c r="E246" s="178" t="str">
        <f>IF($C246="","",VLOOKUP($C246,分類コード!$B$1:$C$11,2,0))</f>
        <v/>
      </c>
      <c r="F246" s="30"/>
      <c r="G246" s="28"/>
      <c r="H246" s="13"/>
      <c r="I246" s="28"/>
      <c r="M246" s="31"/>
      <c r="N246" s="31"/>
      <c r="O246" s="31"/>
      <c r="P246" s="31"/>
      <c r="Q246" s="31"/>
      <c r="R246" s="31"/>
      <c r="S246" s="31"/>
      <c r="T246" s="31"/>
      <c r="U246" s="31"/>
      <c r="Y246" s="31"/>
      <c r="Z246" s="31"/>
      <c r="AA246" s="31"/>
    </row>
    <row r="247" spans="1:27" s="6" customFormat="1">
      <c r="A247" s="10"/>
      <c r="B247" s="10"/>
      <c r="C247" s="177"/>
      <c r="D247" s="31"/>
      <c r="E247" s="178" t="str">
        <f>IF($C247="","",VLOOKUP($C247,分類コード!$B$1:$C$11,2,0))</f>
        <v/>
      </c>
      <c r="F247" s="30"/>
      <c r="G247" s="28"/>
      <c r="H247" s="13"/>
      <c r="I247" s="28"/>
      <c r="M247" s="31"/>
      <c r="N247" s="31"/>
      <c r="O247" s="31"/>
      <c r="P247" s="31"/>
      <c r="Q247" s="31"/>
      <c r="R247" s="31"/>
      <c r="S247" s="31"/>
      <c r="T247" s="31"/>
      <c r="U247" s="31"/>
      <c r="Y247" s="31"/>
      <c r="Z247" s="31"/>
      <c r="AA247" s="31"/>
    </row>
    <row r="248" spans="1:27" s="6" customFormat="1">
      <c r="A248" s="10"/>
      <c r="B248" s="10"/>
      <c r="C248" s="177"/>
      <c r="D248" s="31"/>
      <c r="E248" s="178" t="str">
        <f>IF($C248="","",VLOOKUP($C248,分類コード!$B$1:$C$11,2,0))</f>
        <v/>
      </c>
      <c r="F248" s="30"/>
      <c r="G248" s="28"/>
      <c r="H248" s="13"/>
      <c r="I248" s="28"/>
      <c r="M248" s="31"/>
      <c r="N248" s="31"/>
      <c r="O248" s="31"/>
      <c r="P248" s="31"/>
      <c r="Q248" s="31"/>
      <c r="R248" s="31"/>
      <c r="S248" s="31"/>
      <c r="T248" s="31"/>
      <c r="U248" s="31"/>
      <c r="Y248" s="31"/>
      <c r="Z248" s="31"/>
      <c r="AA248" s="31"/>
    </row>
    <row r="249" spans="1:27" s="6" customFormat="1">
      <c r="A249" s="10"/>
      <c r="B249" s="10"/>
      <c r="C249" s="177"/>
      <c r="D249" s="31"/>
      <c r="E249" s="178" t="str">
        <f>IF($C249="","",VLOOKUP($C249,分類コード!$B$1:$C$11,2,0))</f>
        <v/>
      </c>
      <c r="F249" s="30"/>
      <c r="G249" s="28"/>
      <c r="H249" s="13"/>
      <c r="I249" s="28"/>
      <c r="M249" s="31"/>
      <c r="N249" s="31"/>
      <c r="O249" s="31"/>
      <c r="P249" s="31"/>
      <c r="Q249" s="31"/>
      <c r="R249" s="31"/>
      <c r="S249" s="31"/>
      <c r="T249" s="31"/>
      <c r="U249" s="31"/>
      <c r="Y249" s="31"/>
      <c r="Z249" s="31"/>
      <c r="AA249" s="31"/>
    </row>
    <row r="250" spans="1:27" s="6" customFormat="1">
      <c r="A250" s="10"/>
      <c r="B250" s="10"/>
      <c r="C250" s="177"/>
      <c r="D250" s="31"/>
      <c r="E250" s="178" t="str">
        <f>IF($C250="","",VLOOKUP($C250,分類コード!$B$1:$C$11,2,0))</f>
        <v/>
      </c>
      <c r="F250" s="30"/>
      <c r="G250" s="28"/>
      <c r="H250" s="13"/>
      <c r="I250" s="28"/>
      <c r="M250" s="31"/>
      <c r="N250" s="31"/>
      <c r="O250" s="31"/>
      <c r="P250" s="31"/>
      <c r="Q250" s="31"/>
      <c r="R250" s="31"/>
      <c r="S250" s="31"/>
      <c r="T250" s="31"/>
      <c r="U250" s="31"/>
      <c r="Y250" s="31"/>
      <c r="Z250" s="31"/>
      <c r="AA250" s="31"/>
    </row>
    <row r="251" spans="1:27" s="6" customFormat="1">
      <c r="A251" s="10"/>
      <c r="B251" s="10"/>
      <c r="C251" s="177"/>
      <c r="D251" s="31"/>
      <c r="E251" s="178" t="str">
        <f>IF($C251="","",VLOOKUP($C251,分類コード!$B$1:$C$11,2,0))</f>
        <v/>
      </c>
      <c r="F251" s="30"/>
      <c r="G251" s="28"/>
      <c r="H251" s="13"/>
      <c r="I251" s="28"/>
      <c r="M251" s="31"/>
      <c r="N251" s="31"/>
      <c r="O251" s="31"/>
      <c r="P251" s="31"/>
      <c r="Q251" s="31"/>
      <c r="R251" s="31"/>
      <c r="S251" s="31"/>
      <c r="T251" s="31"/>
      <c r="U251" s="31"/>
      <c r="Y251" s="31"/>
      <c r="Z251" s="31"/>
      <c r="AA251" s="31"/>
    </row>
    <row r="252" spans="1:27" s="6" customFormat="1">
      <c r="A252" s="10"/>
      <c r="B252" s="10"/>
      <c r="C252" s="177"/>
      <c r="D252" s="31"/>
      <c r="E252" s="178" t="str">
        <f>IF($C252="","",VLOOKUP($C252,分類コード!$B$1:$C$11,2,0))</f>
        <v/>
      </c>
      <c r="F252" s="30"/>
      <c r="G252" s="28"/>
      <c r="H252" s="13"/>
      <c r="I252" s="28"/>
      <c r="M252" s="31"/>
      <c r="N252" s="31"/>
      <c r="O252" s="31"/>
      <c r="P252" s="31"/>
      <c r="Q252" s="31"/>
      <c r="R252" s="31"/>
      <c r="S252" s="31"/>
      <c r="T252" s="31"/>
      <c r="U252" s="31"/>
      <c r="Y252" s="31"/>
      <c r="Z252" s="31"/>
      <c r="AA252" s="31"/>
    </row>
    <row r="253" spans="1:27" s="6" customFormat="1">
      <c r="A253" s="10"/>
      <c r="B253" s="10"/>
      <c r="C253" s="177"/>
      <c r="D253" s="31"/>
      <c r="E253" s="178" t="str">
        <f>IF($C253="","",VLOOKUP($C253,分類コード!$B$1:$C$11,2,0))</f>
        <v/>
      </c>
      <c r="F253" s="30"/>
      <c r="G253" s="28"/>
      <c r="H253" s="13"/>
      <c r="I253" s="28"/>
      <c r="M253" s="31"/>
      <c r="N253" s="31"/>
      <c r="O253" s="31"/>
      <c r="P253" s="31"/>
      <c r="Q253" s="31"/>
      <c r="R253" s="31"/>
      <c r="S253" s="31"/>
      <c r="T253" s="31"/>
      <c r="U253" s="31"/>
      <c r="Y253" s="31"/>
      <c r="Z253" s="31"/>
      <c r="AA253" s="31"/>
    </row>
    <row r="254" spans="1:27" s="6" customFormat="1">
      <c r="A254" s="10"/>
      <c r="B254" s="10"/>
      <c r="C254" s="177"/>
      <c r="D254" s="31"/>
      <c r="E254" s="178" t="str">
        <f>IF($C254="","",VLOOKUP($C254,分類コード!$B$1:$C$11,2,0))</f>
        <v/>
      </c>
      <c r="F254" s="30"/>
      <c r="G254" s="28"/>
      <c r="H254" s="13"/>
      <c r="I254" s="28"/>
      <c r="M254" s="31"/>
      <c r="N254" s="31"/>
      <c r="O254" s="31"/>
      <c r="P254" s="31"/>
      <c r="Q254" s="31"/>
      <c r="R254" s="31"/>
      <c r="S254" s="31"/>
      <c r="T254" s="31"/>
      <c r="U254" s="31"/>
      <c r="Y254" s="31"/>
      <c r="Z254" s="31"/>
      <c r="AA254" s="31"/>
    </row>
    <row r="255" spans="1:27" s="6" customFormat="1">
      <c r="A255" s="10"/>
      <c r="B255" s="10"/>
      <c r="C255" s="177"/>
      <c r="D255" s="31"/>
      <c r="E255" s="178" t="str">
        <f>IF($C255="","",VLOOKUP($C255,分類コード!$B$1:$C$11,2,0))</f>
        <v/>
      </c>
      <c r="F255" s="30"/>
      <c r="G255" s="28"/>
      <c r="H255" s="13"/>
      <c r="I255" s="28"/>
      <c r="M255" s="31"/>
      <c r="N255" s="31"/>
      <c r="O255" s="31"/>
      <c r="P255" s="31"/>
      <c r="Q255" s="31"/>
      <c r="R255" s="31"/>
      <c r="S255" s="31"/>
      <c r="T255" s="31"/>
      <c r="U255" s="31"/>
      <c r="Y255" s="31"/>
      <c r="Z255" s="31"/>
      <c r="AA255" s="31"/>
    </row>
    <row r="256" spans="1:27" s="6" customFormat="1">
      <c r="A256" s="10"/>
      <c r="B256" s="10"/>
      <c r="C256" s="177"/>
      <c r="D256" s="31"/>
      <c r="E256" s="178" t="str">
        <f>IF($C256="","",VLOOKUP($C256,分類コード!$B$1:$C$11,2,0))</f>
        <v/>
      </c>
      <c r="F256" s="30"/>
      <c r="G256" s="28"/>
      <c r="H256" s="13"/>
      <c r="I256" s="28"/>
      <c r="M256" s="31"/>
      <c r="N256" s="31"/>
      <c r="O256" s="31"/>
      <c r="P256" s="31"/>
      <c r="Q256" s="31"/>
      <c r="R256" s="31"/>
      <c r="S256" s="31"/>
      <c r="T256" s="31"/>
      <c r="U256" s="31"/>
      <c r="Y256" s="31"/>
      <c r="Z256" s="31"/>
      <c r="AA256" s="31"/>
    </row>
    <row r="257" spans="1:27" s="6" customFormat="1">
      <c r="A257" s="10"/>
      <c r="B257" s="10"/>
      <c r="C257" s="177"/>
      <c r="D257" s="31"/>
      <c r="E257" s="178" t="str">
        <f>IF($C257="","",VLOOKUP($C257,分類コード!$B$1:$C$11,2,0))</f>
        <v/>
      </c>
      <c r="F257" s="30"/>
      <c r="G257" s="28"/>
      <c r="H257" s="13"/>
      <c r="I257" s="28"/>
      <c r="M257" s="31"/>
      <c r="N257" s="31"/>
      <c r="O257" s="31"/>
      <c r="P257" s="31"/>
      <c r="Q257" s="31"/>
      <c r="R257" s="31"/>
      <c r="S257" s="31"/>
      <c r="T257" s="31"/>
      <c r="U257" s="31"/>
      <c r="Y257" s="31"/>
      <c r="Z257" s="31"/>
      <c r="AA257" s="31"/>
    </row>
    <row r="258" spans="1:27" s="6" customFormat="1">
      <c r="A258" s="10"/>
      <c r="B258" s="10"/>
      <c r="C258" s="177"/>
      <c r="D258" s="31"/>
      <c r="E258" s="178" t="str">
        <f>IF($C258="","",VLOOKUP($C258,分類コード!$B$1:$C$11,2,0))</f>
        <v/>
      </c>
      <c r="F258" s="30"/>
      <c r="G258" s="28"/>
      <c r="H258" s="13"/>
      <c r="I258" s="28"/>
      <c r="M258" s="31"/>
      <c r="N258" s="31"/>
      <c r="O258" s="31"/>
      <c r="P258" s="31"/>
      <c r="Q258" s="31"/>
      <c r="R258" s="31"/>
      <c r="S258" s="31"/>
      <c r="T258" s="31"/>
      <c r="U258" s="31"/>
      <c r="Y258" s="31"/>
      <c r="Z258" s="31"/>
      <c r="AA258" s="31"/>
    </row>
    <row r="259" spans="1:27" s="6" customFormat="1">
      <c r="A259" s="10"/>
      <c r="B259" s="10"/>
      <c r="C259" s="177"/>
      <c r="D259" s="31"/>
      <c r="E259" s="178" t="str">
        <f>IF($C259="","",VLOOKUP($C259,分類コード!$B$1:$C$11,2,0))</f>
        <v/>
      </c>
      <c r="F259" s="30"/>
      <c r="G259" s="28"/>
      <c r="H259" s="13"/>
      <c r="I259" s="28"/>
      <c r="M259" s="31"/>
      <c r="N259" s="31"/>
      <c r="O259" s="31"/>
      <c r="P259" s="31"/>
      <c r="Q259" s="31"/>
      <c r="R259" s="31"/>
      <c r="S259" s="31"/>
      <c r="T259" s="31"/>
      <c r="U259" s="31"/>
      <c r="Y259" s="31"/>
      <c r="Z259" s="31"/>
      <c r="AA259" s="31"/>
    </row>
    <row r="260" spans="1:27" s="6" customFormat="1">
      <c r="A260" s="10"/>
      <c r="B260" s="10"/>
      <c r="C260" s="177"/>
      <c r="D260" s="31"/>
      <c r="E260" s="178" t="str">
        <f>IF($C260="","",VLOOKUP($C260,分類コード!$B$1:$C$11,2,0))</f>
        <v/>
      </c>
      <c r="F260" s="30"/>
      <c r="G260" s="28"/>
      <c r="H260" s="13"/>
      <c r="I260" s="28"/>
      <c r="M260" s="31"/>
      <c r="N260" s="31"/>
      <c r="O260" s="31"/>
      <c r="P260" s="31"/>
      <c r="Q260" s="31"/>
      <c r="R260" s="31"/>
      <c r="S260" s="31"/>
      <c r="T260" s="31"/>
      <c r="U260" s="31"/>
      <c r="Y260" s="31"/>
      <c r="Z260" s="31"/>
      <c r="AA260" s="31"/>
    </row>
    <row r="261" spans="1:27" s="6" customFormat="1">
      <c r="A261" s="10"/>
      <c r="B261" s="10"/>
      <c r="C261" s="177"/>
      <c r="D261" s="31"/>
      <c r="E261" s="178" t="str">
        <f>IF($C261="","",VLOOKUP($C261,分類コード!$B$1:$C$11,2,0))</f>
        <v/>
      </c>
      <c r="F261" s="30"/>
      <c r="G261" s="28"/>
      <c r="H261" s="13"/>
      <c r="I261" s="28"/>
      <c r="M261" s="31"/>
      <c r="N261" s="31"/>
      <c r="O261" s="31"/>
      <c r="P261" s="31"/>
      <c r="Q261" s="31"/>
      <c r="R261" s="31"/>
      <c r="S261" s="31"/>
      <c r="T261" s="31"/>
      <c r="U261" s="31"/>
      <c r="Y261" s="31"/>
      <c r="Z261" s="31"/>
      <c r="AA261" s="31"/>
    </row>
    <row r="262" spans="1:27" s="6" customFormat="1">
      <c r="A262" s="10"/>
      <c r="B262" s="10"/>
      <c r="C262" s="177"/>
      <c r="D262" s="31"/>
      <c r="E262" s="178" t="str">
        <f>IF($C262="","",VLOOKUP($C262,分類コード!$B$1:$C$11,2,0))</f>
        <v/>
      </c>
      <c r="F262" s="30"/>
      <c r="G262" s="28"/>
      <c r="H262" s="13"/>
      <c r="I262" s="28"/>
      <c r="M262" s="31"/>
      <c r="N262" s="31"/>
      <c r="O262" s="31"/>
      <c r="P262" s="31"/>
      <c r="Q262" s="31"/>
      <c r="R262" s="31"/>
      <c r="S262" s="31"/>
      <c r="T262" s="31"/>
      <c r="U262" s="31"/>
      <c r="Y262" s="31"/>
      <c r="Z262" s="31"/>
      <c r="AA262" s="31"/>
    </row>
    <row r="263" spans="1:27" s="6" customFormat="1">
      <c r="A263" s="10"/>
      <c r="B263" s="10"/>
      <c r="C263" s="177"/>
      <c r="D263" s="31"/>
      <c r="E263" s="178" t="str">
        <f>IF($C263="","",VLOOKUP($C263,分類コード!$B$1:$C$11,2,0))</f>
        <v/>
      </c>
      <c r="F263" s="30"/>
      <c r="G263" s="28"/>
      <c r="H263" s="13"/>
      <c r="I263" s="28"/>
      <c r="M263" s="31"/>
      <c r="N263" s="31"/>
      <c r="O263" s="31"/>
      <c r="P263" s="31"/>
      <c r="Q263" s="31"/>
      <c r="R263" s="31"/>
      <c r="S263" s="31"/>
      <c r="T263" s="31"/>
      <c r="U263" s="31"/>
      <c r="Y263" s="31"/>
      <c r="Z263" s="31"/>
      <c r="AA263" s="31"/>
    </row>
    <row r="264" spans="1:27" s="6" customFormat="1">
      <c r="A264" s="10"/>
      <c r="B264" s="10"/>
      <c r="C264" s="177"/>
      <c r="D264" s="31"/>
      <c r="E264" s="178" t="str">
        <f>IF($C264="","",VLOOKUP($C264,分類コード!$B$1:$C$11,2,0))</f>
        <v/>
      </c>
      <c r="F264" s="30"/>
      <c r="G264" s="28"/>
      <c r="H264" s="13"/>
      <c r="I264" s="28"/>
      <c r="M264" s="31"/>
      <c r="N264" s="31"/>
      <c r="O264" s="31"/>
      <c r="P264" s="31"/>
      <c r="Q264" s="31"/>
      <c r="R264" s="31"/>
      <c r="S264" s="31"/>
      <c r="T264" s="31"/>
      <c r="U264" s="31"/>
      <c r="Y264" s="31"/>
      <c r="Z264" s="31"/>
      <c r="AA264" s="31"/>
    </row>
    <row r="265" spans="1:27" s="6" customFormat="1">
      <c r="A265" s="10"/>
      <c r="B265" s="10"/>
      <c r="C265" s="177"/>
      <c r="D265" s="31"/>
      <c r="E265" s="178" t="str">
        <f>IF($C265="","",VLOOKUP($C265,分類コード!$B$1:$C$11,2,0))</f>
        <v/>
      </c>
      <c r="F265" s="30"/>
      <c r="G265" s="28"/>
      <c r="H265" s="13"/>
      <c r="I265" s="28"/>
      <c r="M265" s="31"/>
      <c r="N265" s="31"/>
      <c r="O265" s="31"/>
      <c r="P265" s="31"/>
      <c r="Q265" s="31"/>
      <c r="R265" s="31"/>
      <c r="S265" s="31"/>
      <c r="T265" s="31"/>
      <c r="U265" s="31"/>
      <c r="Y265" s="31"/>
      <c r="Z265" s="31"/>
      <c r="AA265" s="31"/>
    </row>
    <row r="266" spans="1:27" s="6" customFormat="1">
      <c r="A266" s="10"/>
      <c r="B266" s="10"/>
      <c r="C266" s="177"/>
      <c r="D266" s="31"/>
      <c r="E266" s="178" t="str">
        <f>IF($C266="","",VLOOKUP($C266,分類コード!$B$1:$C$11,2,0))</f>
        <v/>
      </c>
      <c r="F266" s="30"/>
      <c r="G266" s="28"/>
      <c r="H266" s="13"/>
      <c r="I266" s="28"/>
      <c r="M266" s="31"/>
      <c r="N266" s="31"/>
      <c r="O266" s="31"/>
      <c r="P266" s="31"/>
      <c r="Q266" s="31"/>
      <c r="R266" s="31"/>
      <c r="S266" s="31"/>
      <c r="T266" s="31"/>
      <c r="U266" s="31"/>
      <c r="Y266" s="31"/>
      <c r="Z266" s="31"/>
      <c r="AA266" s="31"/>
    </row>
    <row r="267" spans="1:27" s="6" customFormat="1">
      <c r="A267" s="10"/>
      <c r="B267" s="10"/>
      <c r="C267" s="177"/>
      <c r="D267" s="31"/>
      <c r="E267" s="178" t="str">
        <f>IF($C267="","",VLOOKUP($C267,分類コード!$B$1:$C$11,2,0))</f>
        <v/>
      </c>
      <c r="F267" s="30"/>
      <c r="G267" s="28"/>
      <c r="H267" s="13"/>
      <c r="I267" s="28"/>
      <c r="M267" s="31"/>
      <c r="N267" s="31"/>
      <c r="O267" s="31"/>
      <c r="P267" s="31"/>
      <c r="Q267" s="31"/>
      <c r="R267" s="31"/>
      <c r="S267" s="31"/>
      <c r="T267" s="31"/>
      <c r="U267" s="31"/>
      <c r="Y267" s="31"/>
      <c r="Z267" s="31"/>
      <c r="AA267" s="31"/>
    </row>
    <row r="268" spans="1:27" s="6" customFormat="1">
      <c r="A268" s="10"/>
      <c r="B268" s="10"/>
      <c r="C268" s="177"/>
      <c r="D268" s="31"/>
      <c r="E268" s="178" t="str">
        <f>IF($C268="","",VLOOKUP($C268,分類コード!$B$1:$C$11,2,0))</f>
        <v/>
      </c>
      <c r="F268" s="30"/>
      <c r="G268" s="28"/>
      <c r="H268" s="13"/>
      <c r="I268" s="28"/>
      <c r="M268" s="31"/>
      <c r="N268" s="31"/>
      <c r="O268" s="31"/>
      <c r="P268" s="31"/>
      <c r="Q268" s="31"/>
      <c r="R268" s="31"/>
      <c r="S268" s="31"/>
      <c r="T268" s="31"/>
      <c r="U268" s="31"/>
      <c r="Y268" s="31"/>
      <c r="Z268" s="31"/>
      <c r="AA268" s="31"/>
    </row>
    <row r="269" spans="1:27" s="6" customFormat="1">
      <c r="A269" s="10"/>
      <c r="B269" s="10"/>
      <c r="C269" s="177"/>
      <c r="D269" s="31"/>
      <c r="E269" s="178" t="str">
        <f>IF($C269="","",VLOOKUP($C269,分類コード!$B$1:$C$11,2,0))</f>
        <v/>
      </c>
      <c r="F269" s="30"/>
      <c r="G269" s="28"/>
      <c r="H269" s="13"/>
      <c r="I269" s="28"/>
      <c r="M269" s="31"/>
      <c r="N269" s="31"/>
      <c r="O269" s="31"/>
      <c r="P269" s="31"/>
      <c r="Q269" s="31"/>
      <c r="R269" s="31"/>
      <c r="S269" s="31"/>
      <c r="T269" s="31"/>
      <c r="U269" s="31"/>
      <c r="Y269" s="31"/>
      <c r="Z269" s="31"/>
      <c r="AA269" s="31"/>
    </row>
    <row r="270" spans="1:27" s="6" customFormat="1">
      <c r="A270" s="10"/>
      <c r="B270" s="10"/>
      <c r="C270" s="177"/>
      <c r="D270" s="31"/>
      <c r="E270" s="178" t="str">
        <f>IF($C270="","",VLOOKUP($C270,分類コード!$B$1:$C$11,2,0))</f>
        <v/>
      </c>
      <c r="F270" s="30"/>
      <c r="G270" s="28"/>
      <c r="H270" s="13"/>
      <c r="I270" s="28"/>
      <c r="M270" s="31"/>
      <c r="N270" s="31"/>
      <c r="O270" s="31"/>
      <c r="P270" s="31"/>
      <c r="Q270" s="31"/>
      <c r="R270" s="31"/>
      <c r="S270" s="31"/>
      <c r="T270" s="31"/>
      <c r="U270" s="31"/>
      <c r="Y270" s="31"/>
      <c r="Z270" s="31"/>
      <c r="AA270" s="31"/>
    </row>
    <row r="271" spans="1:27" s="6" customFormat="1">
      <c r="A271" s="10"/>
      <c r="B271" s="10"/>
      <c r="C271" s="177"/>
      <c r="D271" s="31"/>
      <c r="E271" s="178" t="str">
        <f>IF($C271="","",VLOOKUP($C271,分類コード!$B$1:$C$11,2,0))</f>
        <v/>
      </c>
      <c r="F271" s="30"/>
      <c r="G271" s="28"/>
      <c r="H271" s="13"/>
      <c r="I271" s="28"/>
      <c r="M271" s="31"/>
      <c r="N271" s="31"/>
      <c r="O271" s="31"/>
      <c r="P271" s="31"/>
      <c r="Q271" s="31"/>
      <c r="R271" s="31"/>
      <c r="S271" s="31"/>
      <c r="T271" s="31"/>
      <c r="U271" s="31"/>
      <c r="Y271" s="31"/>
      <c r="Z271" s="31"/>
      <c r="AA271" s="31"/>
    </row>
    <row r="272" spans="1:27" s="6" customFormat="1">
      <c r="A272" s="10"/>
      <c r="B272" s="10"/>
      <c r="C272" s="177"/>
      <c r="D272" s="31"/>
      <c r="E272" s="178" t="str">
        <f>IF($C272="","",VLOOKUP($C272,分類コード!$B$1:$C$11,2,0))</f>
        <v/>
      </c>
      <c r="F272" s="30"/>
      <c r="G272" s="28"/>
      <c r="H272" s="13"/>
      <c r="I272" s="28"/>
      <c r="M272" s="31"/>
      <c r="N272" s="31"/>
      <c r="O272" s="31"/>
      <c r="P272" s="31"/>
      <c r="Q272" s="31"/>
      <c r="R272" s="31"/>
      <c r="S272" s="31"/>
      <c r="T272" s="31"/>
      <c r="U272" s="31"/>
      <c r="Y272" s="31"/>
      <c r="Z272" s="31"/>
      <c r="AA272" s="31"/>
    </row>
    <row r="273" spans="1:27" s="6" customFormat="1">
      <c r="A273" s="10"/>
      <c r="B273" s="10"/>
      <c r="C273" s="177"/>
      <c r="D273" s="31"/>
      <c r="E273" s="178" t="str">
        <f>IF($C273="","",VLOOKUP($C273,分類コード!$B$1:$C$11,2,0))</f>
        <v/>
      </c>
      <c r="F273" s="30"/>
      <c r="G273" s="28"/>
      <c r="H273" s="13"/>
      <c r="I273" s="28"/>
      <c r="M273" s="31"/>
      <c r="N273" s="31"/>
      <c r="O273" s="31"/>
      <c r="P273" s="31"/>
      <c r="Q273" s="31"/>
      <c r="R273" s="31"/>
      <c r="S273" s="31"/>
      <c r="T273" s="31"/>
      <c r="U273" s="31"/>
      <c r="Y273" s="31"/>
      <c r="Z273" s="31"/>
      <c r="AA273" s="31"/>
    </row>
    <row r="274" spans="1:27" s="6" customFormat="1">
      <c r="A274" s="10"/>
      <c r="B274" s="10"/>
      <c r="C274" s="177"/>
      <c r="D274" s="31"/>
      <c r="E274" s="178" t="str">
        <f>IF($C274="","",VLOOKUP($C274,分類コード!$B$1:$C$11,2,0))</f>
        <v/>
      </c>
      <c r="F274" s="30"/>
      <c r="G274" s="28"/>
      <c r="H274" s="13"/>
      <c r="I274" s="28"/>
      <c r="M274" s="31"/>
      <c r="N274" s="31"/>
      <c r="O274" s="31"/>
      <c r="P274" s="31"/>
      <c r="Q274" s="31"/>
      <c r="R274" s="31"/>
      <c r="S274" s="31"/>
      <c r="T274" s="31"/>
      <c r="U274" s="31"/>
      <c r="Y274" s="31"/>
      <c r="Z274" s="31"/>
      <c r="AA274" s="31"/>
    </row>
    <row r="275" spans="1:27" s="6" customFormat="1">
      <c r="A275" s="10"/>
      <c r="B275" s="10"/>
      <c r="C275" s="177"/>
      <c r="D275" s="31"/>
      <c r="E275" s="178" t="str">
        <f>IF($C275="","",VLOOKUP($C275,分類コード!$B$1:$C$11,2,0))</f>
        <v/>
      </c>
      <c r="F275" s="30"/>
      <c r="G275" s="28"/>
      <c r="H275" s="13"/>
      <c r="I275" s="28"/>
      <c r="M275" s="31"/>
      <c r="N275" s="31"/>
      <c r="O275" s="31"/>
      <c r="P275" s="31"/>
      <c r="Q275" s="31"/>
      <c r="R275" s="31"/>
      <c r="S275" s="31"/>
      <c r="T275" s="31"/>
      <c r="U275" s="31"/>
      <c r="Y275" s="31"/>
      <c r="Z275" s="31"/>
      <c r="AA275" s="31"/>
    </row>
    <row r="276" spans="1:27" s="6" customFormat="1">
      <c r="A276" s="10"/>
      <c r="B276" s="10"/>
      <c r="C276" s="177"/>
      <c r="D276" s="31"/>
      <c r="E276" s="178" t="str">
        <f>IF($C276="","",VLOOKUP($C276,分類コード!$B$1:$C$11,2,0))</f>
        <v/>
      </c>
      <c r="F276" s="30"/>
      <c r="G276" s="28"/>
      <c r="H276" s="13"/>
      <c r="I276" s="28"/>
      <c r="M276" s="31"/>
      <c r="N276" s="31"/>
      <c r="O276" s="31"/>
      <c r="P276" s="31"/>
      <c r="Q276" s="31"/>
      <c r="R276" s="31"/>
      <c r="S276" s="31"/>
      <c r="T276" s="31"/>
      <c r="U276" s="31"/>
      <c r="Y276" s="31"/>
      <c r="Z276" s="31"/>
      <c r="AA276" s="31"/>
    </row>
    <row r="277" spans="1:27" s="6" customFormat="1">
      <c r="A277" s="10"/>
      <c r="B277" s="10"/>
      <c r="C277" s="177"/>
      <c r="D277" s="31"/>
      <c r="E277" s="178" t="str">
        <f>IF($C277="","",VLOOKUP($C277,分類コード!$B$1:$C$11,2,0))</f>
        <v/>
      </c>
      <c r="F277" s="30"/>
      <c r="G277" s="28"/>
      <c r="H277" s="13"/>
      <c r="I277" s="28"/>
      <c r="M277" s="31"/>
      <c r="N277" s="31"/>
      <c r="O277" s="31"/>
      <c r="P277" s="31"/>
      <c r="Q277" s="31"/>
      <c r="R277" s="31"/>
      <c r="S277" s="31"/>
      <c r="T277" s="31"/>
      <c r="U277" s="31"/>
      <c r="Y277" s="31"/>
      <c r="Z277" s="31"/>
      <c r="AA277" s="31"/>
    </row>
    <row r="278" spans="1:27" s="6" customFormat="1">
      <c r="A278" s="10"/>
      <c r="B278" s="10"/>
      <c r="C278" s="177"/>
      <c r="D278" s="31"/>
      <c r="E278" s="178" t="str">
        <f>IF($C278="","",VLOOKUP($C278,分類コード!$B$1:$C$11,2,0))</f>
        <v/>
      </c>
      <c r="F278" s="30"/>
      <c r="G278" s="28"/>
      <c r="H278" s="13"/>
      <c r="I278" s="28"/>
      <c r="M278" s="31"/>
      <c r="N278" s="31"/>
      <c r="O278" s="31"/>
      <c r="P278" s="31"/>
      <c r="Q278" s="31"/>
      <c r="R278" s="31"/>
      <c r="S278" s="31"/>
      <c r="T278" s="31"/>
      <c r="U278" s="31"/>
      <c r="Y278" s="31"/>
      <c r="Z278" s="31"/>
      <c r="AA278" s="31"/>
    </row>
    <row r="279" spans="1:27" s="6" customFormat="1">
      <c r="A279" s="10"/>
      <c r="B279" s="10"/>
      <c r="C279" s="177"/>
      <c r="D279" s="31"/>
      <c r="E279" s="178" t="str">
        <f>IF($C279="","",VLOOKUP($C279,分類コード!$B$1:$C$11,2,0))</f>
        <v/>
      </c>
      <c r="F279" s="30"/>
      <c r="G279" s="28"/>
      <c r="H279" s="13"/>
      <c r="I279" s="28"/>
      <c r="M279" s="31"/>
      <c r="N279" s="31"/>
      <c r="O279" s="31"/>
      <c r="P279" s="31"/>
      <c r="Q279" s="31"/>
      <c r="R279" s="31"/>
      <c r="S279" s="31"/>
      <c r="T279" s="31"/>
      <c r="U279" s="31"/>
      <c r="Y279" s="31"/>
      <c r="Z279" s="31"/>
      <c r="AA279" s="31"/>
    </row>
    <row r="280" spans="1:27" s="6" customFormat="1">
      <c r="A280" s="10"/>
      <c r="B280" s="10"/>
      <c r="C280" s="177"/>
      <c r="D280" s="31"/>
      <c r="E280" s="178" t="str">
        <f>IF($C280="","",VLOOKUP($C280,分類コード!$B$1:$C$11,2,0))</f>
        <v/>
      </c>
      <c r="F280" s="30"/>
      <c r="G280" s="28"/>
      <c r="H280" s="13"/>
      <c r="I280" s="28"/>
      <c r="M280" s="31"/>
      <c r="N280" s="31"/>
      <c r="O280" s="31"/>
      <c r="P280" s="31"/>
      <c r="Q280" s="31"/>
      <c r="R280" s="31"/>
      <c r="S280" s="31"/>
      <c r="T280" s="31"/>
      <c r="U280" s="31"/>
      <c r="Y280" s="31"/>
      <c r="Z280" s="31"/>
      <c r="AA280" s="31"/>
    </row>
    <row r="281" spans="1:27" s="6" customFormat="1">
      <c r="A281" s="10"/>
      <c r="B281" s="10"/>
      <c r="C281" s="177"/>
      <c r="D281" s="31"/>
      <c r="E281" s="178" t="str">
        <f>IF($C281="","",VLOOKUP($C281,分類コード!$B$1:$C$11,2,0))</f>
        <v/>
      </c>
      <c r="F281" s="30"/>
      <c r="G281" s="28"/>
      <c r="H281" s="13"/>
      <c r="I281" s="28"/>
      <c r="M281" s="31"/>
      <c r="N281" s="31"/>
      <c r="O281" s="31"/>
      <c r="P281" s="31"/>
      <c r="Q281" s="31"/>
      <c r="R281" s="31"/>
      <c r="S281" s="31"/>
      <c r="T281" s="31"/>
      <c r="U281" s="31"/>
      <c r="Y281" s="31"/>
      <c r="Z281" s="31"/>
      <c r="AA281" s="31"/>
    </row>
    <row r="282" spans="1:27" s="6" customFormat="1">
      <c r="A282" s="10"/>
      <c r="B282" s="10"/>
      <c r="C282" s="177"/>
      <c r="D282" s="31"/>
      <c r="E282" s="178" t="str">
        <f>IF($C282="","",VLOOKUP($C282,分類コード!$B$1:$C$11,2,0))</f>
        <v/>
      </c>
      <c r="F282" s="30"/>
      <c r="G282" s="28"/>
      <c r="H282" s="13"/>
      <c r="I282" s="28"/>
      <c r="M282" s="31"/>
      <c r="N282" s="31"/>
      <c r="O282" s="31"/>
      <c r="P282" s="31"/>
      <c r="Q282" s="31"/>
      <c r="R282" s="31"/>
      <c r="S282" s="31"/>
      <c r="T282" s="31"/>
      <c r="U282" s="31"/>
      <c r="Y282" s="31"/>
      <c r="Z282" s="31"/>
      <c r="AA282" s="31"/>
    </row>
    <row r="283" spans="1:27" s="6" customFormat="1">
      <c r="A283" s="10"/>
      <c r="B283" s="10"/>
      <c r="C283" s="177"/>
      <c r="D283" s="31"/>
      <c r="E283" s="178" t="str">
        <f>IF($C283="","",VLOOKUP($C283,分類コード!$B$1:$C$11,2,0))</f>
        <v/>
      </c>
      <c r="F283" s="30"/>
      <c r="G283" s="28"/>
      <c r="H283" s="13"/>
      <c r="I283" s="28"/>
      <c r="M283" s="31"/>
      <c r="N283" s="31"/>
      <c r="O283" s="31"/>
      <c r="P283" s="31"/>
      <c r="Q283" s="31"/>
      <c r="R283" s="31"/>
      <c r="S283" s="31"/>
      <c r="T283" s="31"/>
      <c r="U283" s="31"/>
      <c r="Y283" s="31"/>
      <c r="Z283" s="31"/>
      <c r="AA283" s="31"/>
    </row>
    <row r="284" spans="1:27" s="6" customFormat="1">
      <c r="A284" s="10"/>
      <c r="B284" s="10"/>
      <c r="C284" s="177"/>
      <c r="D284" s="31"/>
      <c r="E284" s="178" t="str">
        <f>IF($C284="","",VLOOKUP($C284,分類コード!$B$1:$C$11,2,0))</f>
        <v/>
      </c>
      <c r="F284" s="30"/>
      <c r="G284" s="28"/>
      <c r="H284" s="13"/>
      <c r="I284" s="28"/>
      <c r="M284" s="31"/>
      <c r="N284" s="31"/>
      <c r="O284" s="31"/>
      <c r="P284" s="31"/>
      <c r="Q284" s="31"/>
      <c r="R284" s="31"/>
      <c r="S284" s="31"/>
      <c r="T284" s="31"/>
      <c r="U284" s="31"/>
      <c r="Y284" s="31"/>
      <c r="Z284" s="31"/>
      <c r="AA284" s="31"/>
    </row>
    <row r="285" spans="1:27" s="6" customFormat="1">
      <c r="A285" s="10"/>
      <c r="B285" s="10"/>
      <c r="C285" s="177"/>
      <c r="D285" s="31"/>
      <c r="E285" s="178" t="str">
        <f>IF($C285="","",VLOOKUP($C285,分類コード!$B$1:$C$11,2,0))</f>
        <v/>
      </c>
      <c r="F285" s="30"/>
      <c r="G285" s="28"/>
      <c r="H285" s="13"/>
      <c r="I285" s="28"/>
      <c r="M285" s="31"/>
      <c r="N285" s="31"/>
      <c r="O285" s="31"/>
      <c r="P285" s="31"/>
      <c r="Q285" s="31"/>
      <c r="R285" s="31"/>
      <c r="S285" s="31"/>
      <c r="T285" s="31"/>
      <c r="U285" s="31"/>
      <c r="Y285" s="31"/>
      <c r="Z285" s="31"/>
      <c r="AA285" s="31"/>
    </row>
    <row r="286" spans="1:27" s="6" customFormat="1">
      <c r="A286" s="10"/>
      <c r="B286" s="10"/>
      <c r="C286" s="177"/>
      <c r="D286" s="31"/>
      <c r="E286" s="178" t="str">
        <f>IF($C286="","",VLOOKUP($C286,分類コード!$B$1:$C$11,2,0))</f>
        <v/>
      </c>
      <c r="F286" s="30"/>
      <c r="G286" s="28"/>
      <c r="H286" s="13"/>
      <c r="I286" s="28"/>
      <c r="M286" s="31"/>
      <c r="N286" s="31"/>
      <c r="O286" s="31"/>
      <c r="P286" s="31"/>
      <c r="Q286" s="31"/>
      <c r="R286" s="31"/>
      <c r="S286" s="31"/>
      <c r="T286" s="31"/>
      <c r="U286" s="31"/>
      <c r="Y286" s="31"/>
      <c r="Z286" s="31"/>
      <c r="AA286" s="31"/>
    </row>
    <row r="287" spans="1:27" s="6" customFormat="1">
      <c r="A287" s="10"/>
      <c r="B287" s="10"/>
      <c r="C287" s="177"/>
      <c r="D287" s="31"/>
      <c r="E287" s="178" t="str">
        <f>IF($C287="","",VLOOKUP($C287,分類コード!$B$1:$C$11,2,0))</f>
        <v/>
      </c>
      <c r="F287" s="30"/>
      <c r="G287" s="28"/>
      <c r="H287" s="13"/>
      <c r="I287" s="28"/>
      <c r="M287" s="31"/>
      <c r="N287" s="31"/>
      <c r="O287" s="31"/>
      <c r="P287" s="31"/>
      <c r="Q287" s="31"/>
      <c r="R287" s="31"/>
      <c r="S287" s="31"/>
      <c r="T287" s="31"/>
      <c r="U287" s="31"/>
      <c r="Y287" s="31"/>
      <c r="Z287" s="31"/>
      <c r="AA287" s="31"/>
    </row>
    <row r="288" spans="1:27" s="6" customFormat="1">
      <c r="A288" s="10"/>
      <c r="B288" s="10"/>
      <c r="C288" s="177"/>
      <c r="D288" s="31"/>
      <c r="E288" s="178" t="str">
        <f>IF($C288="","",VLOOKUP($C288,分類コード!$B$1:$C$11,2,0))</f>
        <v/>
      </c>
      <c r="F288" s="30"/>
      <c r="G288" s="28"/>
      <c r="H288" s="13"/>
      <c r="I288" s="28"/>
      <c r="M288" s="31"/>
      <c r="N288" s="31"/>
      <c r="O288" s="31"/>
      <c r="P288" s="31"/>
      <c r="Q288" s="31"/>
      <c r="R288" s="31"/>
      <c r="S288" s="31"/>
      <c r="T288" s="31"/>
      <c r="U288" s="31"/>
      <c r="Y288" s="31"/>
      <c r="Z288" s="31"/>
      <c r="AA288" s="31"/>
    </row>
    <row r="289" spans="1:27" s="6" customFormat="1">
      <c r="A289" s="10"/>
      <c r="B289" s="10"/>
      <c r="C289" s="177"/>
      <c r="D289" s="31"/>
      <c r="E289" s="178" t="str">
        <f>IF($C289="","",VLOOKUP($C289,分類コード!$B$1:$C$11,2,0))</f>
        <v/>
      </c>
      <c r="F289" s="30"/>
      <c r="G289" s="28"/>
      <c r="H289" s="13"/>
      <c r="I289" s="28"/>
      <c r="M289" s="31"/>
      <c r="N289" s="31"/>
      <c r="O289" s="31"/>
      <c r="P289" s="31"/>
      <c r="Q289" s="31"/>
      <c r="R289" s="31"/>
      <c r="S289" s="31"/>
      <c r="T289" s="31"/>
      <c r="U289" s="31"/>
      <c r="Y289" s="31"/>
      <c r="Z289" s="31"/>
      <c r="AA289" s="31"/>
    </row>
    <row r="290" spans="1:27" s="6" customFormat="1">
      <c r="A290" s="10"/>
      <c r="B290" s="10"/>
      <c r="C290" s="177"/>
      <c r="D290" s="31"/>
      <c r="E290" s="178" t="str">
        <f>IF($C290="","",VLOOKUP($C290,分類コード!$B$1:$C$11,2,0))</f>
        <v/>
      </c>
      <c r="F290" s="30"/>
      <c r="G290" s="28"/>
      <c r="H290" s="13"/>
      <c r="I290" s="28"/>
      <c r="M290" s="31"/>
      <c r="N290" s="31"/>
      <c r="O290" s="31"/>
      <c r="P290" s="31"/>
      <c r="Q290" s="31"/>
      <c r="R290" s="31"/>
      <c r="S290" s="31"/>
      <c r="T290" s="31"/>
      <c r="U290" s="31"/>
      <c r="Y290" s="31"/>
      <c r="Z290" s="31"/>
      <c r="AA290" s="31"/>
    </row>
    <row r="291" spans="1:27" s="6" customFormat="1">
      <c r="A291" s="10"/>
      <c r="B291" s="10"/>
      <c r="C291" s="177"/>
      <c r="D291" s="31"/>
      <c r="E291" s="178" t="str">
        <f>IF($C291="","",VLOOKUP($C291,分類コード!$B$1:$C$11,2,0))</f>
        <v/>
      </c>
      <c r="F291" s="30"/>
      <c r="G291" s="28"/>
      <c r="H291" s="13"/>
      <c r="I291" s="28"/>
      <c r="M291" s="31"/>
      <c r="N291" s="31"/>
      <c r="O291" s="31"/>
      <c r="P291" s="31"/>
      <c r="Q291" s="31"/>
      <c r="R291" s="31"/>
      <c r="S291" s="31"/>
      <c r="T291" s="31"/>
      <c r="U291" s="31"/>
      <c r="Y291" s="31"/>
      <c r="Z291" s="31"/>
      <c r="AA291" s="31"/>
    </row>
    <row r="292" spans="1:27" s="6" customFormat="1">
      <c r="A292" s="10"/>
      <c r="B292" s="10"/>
      <c r="C292" s="177"/>
      <c r="D292" s="31"/>
      <c r="E292" s="178" t="str">
        <f>IF($C292="","",VLOOKUP($C292,分類コード!$B$1:$C$11,2,0))</f>
        <v/>
      </c>
      <c r="F292" s="30"/>
      <c r="G292" s="28"/>
      <c r="H292" s="13"/>
      <c r="I292" s="28"/>
      <c r="M292" s="31"/>
      <c r="N292" s="31"/>
      <c r="O292" s="31"/>
      <c r="P292" s="31"/>
      <c r="Q292" s="31"/>
      <c r="R292" s="31"/>
      <c r="S292" s="31"/>
      <c r="T292" s="31"/>
      <c r="U292" s="31"/>
      <c r="Y292" s="31"/>
      <c r="Z292" s="31"/>
      <c r="AA292" s="31"/>
    </row>
    <row r="293" spans="1:27" s="6" customFormat="1">
      <c r="A293" s="10"/>
      <c r="B293" s="10"/>
      <c r="C293" s="177"/>
      <c r="D293" s="31"/>
      <c r="E293" s="178" t="str">
        <f>IF($C293="","",VLOOKUP($C293,分類コード!$B$1:$C$11,2,0))</f>
        <v/>
      </c>
      <c r="F293" s="30"/>
      <c r="G293" s="28"/>
      <c r="H293" s="13"/>
      <c r="I293" s="28"/>
      <c r="M293" s="31"/>
      <c r="N293" s="31"/>
      <c r="O293" s="31"/>
      <c r="P293" s="31"/>
      <c r="Q293" s="31"/>
      <c r="R293" s="31"/>
      <c r="S293" s="31"/>
      <c r="T293" s="31"/>
      <c r="U293" s="31"/>
      <c r="Y293" s="31"/>
      <c r="Z293" s="31"/>
      <c r="AA293" s="31"/>
    </row>
    <row r="294" spans="1:27" s="6" customFormat="1">
      <c r="A294" s="10"/>
      <c r="B294" s="10"/>
      <c r="C294" s="177"/>
      <c r="D294" s="31"/>
      <c r="E294" s="178" t="str">
        <f>IF($C294="","",VLOOKUP($C294,分類コード!$B$1:$C$11,2,0))</f>
        <v/>
      </c>
      <c r="F294" s="30"/>
      <c r="G294" s="28"/>
      <c r="H294" s="13"/>
      <c r="I294" s="28"/>
      <c r="M294" s="31"/>
      <c r="N294" s="31"/>
      <c r="O294" s="31"/>
      <c r="P294" s="31"/>
      <c r="Q294" s="31"/>
      <c r="R294" s="31"/>
      <c r="S294" s="31"/>
      <c r="T294" s="31"/>
      <c r="U294" s="31"/>
      <c r="Y294" s="31"/>
      <c r="Z294" s="31"/>
      <c r="AA294" s="31"/>
    </row>
    <row r="295" spans="1:27" s="6" customFormat="1">
      <c r="A295" s="10"/>
      <c r="B295" s="10"/>
      <c r="C295" s="177"/>
      <c r="D295" s="31"/>
      <c r="E295" s="178" t="str">
        <f>IF($C295="","",VLOOKUP($C295,分類コード!$B$1:$C$11,2,0))</f>
        <v/>
      </c>
      <c r="F295" s="30"/>
      <c r="G295" s="28"/>
      <c r="H295" s="13"/>
      <c r="I295" s="28"/>
      <c r="M295" s="31"/>
      <c r="N295" s="31"/>
      <c r="O295" s="31"/>
      <c r="P295" s="31"/>
      <c r="Q295" s="31"/>
      <c r="R295" s="31"/>
      <c r="S295" s="31"/>
      <c r="T295" s="31"/>
      <c r="U295" s="31"/>
      <c r="Y295" s="31"/>
      <c r="Z295" s="31"/>
      <c r="AA295" s="31"/>
    </row>
    <row r="296" spans="1:27" s="6" customFormat="1">
      <c r="A296" s="10"/>
      <c r="B296" s="10"/>
      <c r="C296" s="177"/>
      <c r="D296" s="31"/>
      <c r="E296" s="178" t="str">
        <f>IF($C296="","",VLOOKUP($C296,分類コード!$B$1:$C$11,2,0))</f>
        <v/>
      </c>
      <c r="F296" s="30"/>
      <c r="G296" s="28"/>
      <c r="H296" s="13"/>
      <c r="I296" s="28"/>
      <c r="M296" s="31"/>
      <c r="N296" s="31"/>
      <c r="O296" s="31"/>
      <c r="P296" s="31"/>
      <c r="Q296" s="31"/>
      <c r="R296" s="31"/>
      <c r="S296" s="31"/>
      <c r="T296" s="31"/>
      <c r="U296" s="31"/>
      <c r="Y296" s="31"/>
      <c r="Z296" s="31"/>
      <c r="AA296" s="31"/>
    </row>
    <row r="297" spans="1:27" s="6" customFormat="1">
      <c r="A297" s="10"/>
      <c r="B297" s="10"/>
      <c r="C297" s="177"/>
      <c r="D297" s="31"/>
      <c r="E297" s="178" t="str">
        <f>IF($C297="","",VLOOKUP($C297,分類コード!$B$1:$C$11,2,0))</f>
        <v/>
      </c>
      <c r="F297" s="30"/>
      <c r="G297" s="28"/>
      <c r="H297" s="13"/>
      <c r="I297" s="28"/>
      <c r="M297" s="31"/>
      <c r="N297" s="31"/>
      <c r="O297" s="31"/>
      <c r="P297" s="31"/>
      <c r="Q297" s="31"/>
      <c r="R297" s="31"/>
      <c r="S297" s="31"/>
      <c r="T297" s="31"/>
      <c r="U297" s="31"/>
      <c r="Y297" s="31"/>
      <c r="Z297" s="31"/>
      <c r="AA297" s="31"/>
    </row>
    <row r="298" spans="1:27" s="6" customFormat="1">
      <c r="A298" s="10"/>
      <c r="B298" s="10"/>
      <c r="C298" s="177"/>
      <c r="D298" s="31"/>
      <c r="E298" s="178" t="str">
        <f>IF($C298="","",VLOOKUP($C298,分類コード!$B$1:$C$11,2,0))</f>
        <v/>
      </c>
      <c r="F298" s="30"/>
      <c r="G298" s="28"/>
      <c r="H298" s="13"/>
      <c r="I298" s="28"/>
      <c r="M298" s="31"/>
      <c r="N298" s="31"/>
      <c r="O298" s="31"/>
      <c r="P298" s="31"/>
      <c r="Q298" s="31"/>
      <c r="R298" s="31"/>
      <c r="S298" s="31"/>
      <c r="T298" s="31"/>
      <c r="U298" s="31"/>
      <c r="Y298" s="31"/>
      <c r="Z298" s="31"/>
      <c r="AA298" s="31"/>
    </row>
    <row r="299" spans="1:27" s="6" customFormat="1">
      <c r="A299" s="10"/>
      <c r="B299" s="10"/>
      <c r="C299" s="177"/>
      <c r="D299" s="31"/>
      <c r="E299" s="178" t="str">
        <f>IF($C299="","",VLOOKUP($C299,分類コード!$B$1:$C$11,2,0))</f>
        <v/>
      </c>
      <c r="F299" s="30"/>
      <c r="G299" s="28"/>
      <c r="H299" s="13"/>
      <c r="I299" s="28"/>
      <c r="M299" s="31"/>
      <c r="N299" s="31"/>
      <c r="O299" s="31"/>
      <c r="P299" s="31"/>
      <c r="Q299" s="31"/>
      <c r="R299" s="31"/>
      <c r="S299" s="31"/>
      <c r="T299" s="31"/>
      <c r="U299" s="31"/>
      <c r="Y299" s="31"/>
      <c r="Z299" s="31"/>
      <c r="AA299" s="31"/>
    </row>
    <row r="300" spans="1:27" s="6" customFormat="1">
      <c r="A300" s="10"/>
      <c r="B300" s="10"/>
      <c r="C300" s="177"/>
      <c r="D300" s="31"/>
      <c r="E300" s="178" t="str">
        <f>IF($C300="","",VLOOKUP($C300,分類コード!$B$1:$C$11,2,0))</f>
        <v/>
      </c>
      <c r="F300" s="30"/>
      <c r="G300" s="28"/>
      <c r="H300" s="13"/>
      <c r="I300" s="28"/>
      <c r="M300" s="31"/>
      <c r="N300" s="31"/>
      <c r="O300" s="31"/>
      <c r="P300" s="31"/>
      <c r="Q300" s="31"/>
      <c r="R300" s="31"/>
      <c r="S300" s="31"/>
      <c r="T300" s="31"/>
      <c r="U300" s="31"/>
      <c r="Y300" s="31"/>
      <c r="Z300" s="31"/>
      <c r="AA300" s="31"/>
    </row>
    <row r="301" spans="1:27" s="6" customFormat="1">
      <c r="A301" s="10"/>
      <c r="B301" s="10"/>
      <c r="C301" s="177"/>
      <c r="D301" s="31"/>
      <c r="E301" s="178" t="str">
        <f>IF($C301="","",VLOOKUP($C301,分類コード!$B$1:$C$11,2,0))</f>
        <v/>
      </c>
      <c r="F301" s="30"/>
      <c r="G301" s="28"/>
      <c r="H301" s="13"/>
      <c r="I301" s="28"/>
      <c r="M301" s="31"/>
      <c r="N301" s="31"/>
      <c r="O301" s="31"/>
      <c r="P301" s="31"/>
      <c r="Q301" s="31"/>
      <c r="R301" s="31"/>
      <c r="S301" s="31"/>
      <c r="T301" s="31"/>
      <c r="U301" s="31"/>
      <c r="Y301" s="31"/>
      <c r="Z301" s="31"/>
      <c r="AA301" s="31"/>
    </row>
    <row r="302" spans="1:27" s="6" customFormat="1">
      <c r="A302" s="10"/>
      <c r="B302" s="10"/>
      <c r="C302" s="177"/>
      <c r="D302" s="31"/>
      <c r="E302" s="178" t="str">
        <f>IF($C302="","",VLOOKUP($C302,分類コード!$B$1:$C$11,2,0))</f>
        <v/>
      </c>
      <c r="F302" s="30"/>
      <c r="G302" s="28"/>
      <c r="H302" s="13"/>
      <c r="I302" s="28"/>
      <c r="M302" s="31"/>
      <c r="N302" s="31"/>
      <c r="O302" s="31"/>
      <c r="P302" s="31"/>
      <c r="Q302" s="31"/>
      <c r="R302" s="31"/>
      <c r="S302" s="31"/>
      <c r="T302" s="31"/>
      <c r="U302" s="31"/>
      <c r="Y302" s="31"/>
      <c r="Z302" s="31"/>
      <c r="AA302" s="31"/>
    </row>
    <row r="303" spans="1:27" s="6" customFormat="1">
      <c r="A303" s="10"/>
      <c r="B303" s="10"/>
      <c r="C303" s="177"/>
      <c r="D303" s="31"/>
      <c r="E303" s="178" t="str">
        <f>IF($C303="","",VLOOKUP($C303,分類コード!$B$1:$C$11,2,0))</f>
        <v/>
      </c>
      <c r="F303" s="30"/>
      <c r="G303" s="28"/>
      <c r="H303" s="13"/>
      <c r="I303" s="28"/>
      <c r="M303" s="31"/>
      <c r="N303" s="31"/>
      <c r="O303" s="31"/>
      <c r="P303" s="31"/>
      <c r="Q303" s="31"/>
      <c r="R303" s="31"/>
      <c r="S303" s="31"/>
      <c r="T303" s="31"/>
      <c r="U303" s="31"/>
      <c r="Y303" s="31"/>
      <c r="Z303" s="31"/>
      <c r="AA303" s="31"/>
    </row>
    <row r="304" spans="1:27" s="6" customFormat="1">
      <c r="A304" s="10"/>
      <c r="B304" s="10"/>
      <c r="C304" s="177"/>
      <c r="D304" s="31"/>
      <c r="E304" s="178" t="str">
        <f>IF($C304="","",VLOOKUP($C304,分類コード!$B$1:$C$11,2,0))</f>
        <v/>
      </c>
      <c r="F304" s="30"/>
      <c r="G304" s="28"/>
      <c r="H304" s="13"/>
      <c r="I304" s="28"/>
      <c r="M304" s="31"/>
      <c r="N304" s="31"/>
      <c r="O304" s="31"/>
      <c r="P304" s="31"/>
      <c r="Q304" s="31"/>
      <c r="R304" s="31"/>
      <c r="S304" s="31"/>
      <c r="T304" s="31"/>
      <c r="U304" s="31"/>
      <c r="Y304" s="31"/>
      <c r="Z304" s="31"/>
      <c r="AA304" s="31"/>
    </row>
    <row r="305" spans="1:27" s="6" customFormat="1">
      <c r="A305" s="10"/>
      <c r="B305" s="10"/>
      <c r="C305" s="177"/>
      <c r="D305" s="31"/>
      <c r="E305" s="178" t="str">
        <f>IF($C305="","",VLOOKUP($C305,分類コード!$B$1:$C$11,2,0))</f>
        <v/>
      </c>
      <c r="F305" s="30"/>
      <c r="G305" s="28"/>
      <c r="H305" s="13"/>
      <c r="I305" s="28"/>
      <c r="M305" s="31"/>
      <c r="N305" s="31"/>
      <c r="O305" s="31"/>
      <c r="P305" s="31"/>
      <c r="Q305" s="31"/>
      <c r="R305" s="31"/>
      <c r="S305" s="31"/>
      <c r="T305" s="31"/>
      <c r="U305" s="31"/>
      <c r="Y305" s="31"/>
      <c r="Z305" s="31"/>
      <c r="AA305" s="31"/>
    </row>
    <row r="306" spans="1:27" s="6" customFormat="1">
      <c r="A306" s="10"/>
      <c r="B306" s="10"/>
      <c r="C306" s="177"/>
      <c r="D306" s="31"/>
      <c r="E306" s="178" t="str">
        <f>IF($C306="","",VLOOKUP($C306,分類コード!$B$1:$C$11,2,0))</f>
        <v/>
      </c>
      <c r="F306" s="30"/>
      <c r="G306" s="28"/>
      <c r="H306" s="13"/>
      <c r="I306" s="28"/>
      <c r="M306" s="31"/>
      <c r="N306" s="31"/>
      <c r="O306" s="31"/>
      <c r="P306" s="31"/>
      <c r="Q306" s="31"/>
      <c r="R306" s="31"/>
      <c r="S306" s="31"/>
      <c r="T306" s="31"/>
      <c r="U306" s="31"/>
      <c r="Y306" s="31"/>
      <c r="Z306" s="31"/>
      <c r="AA306" s="31"/>
    </row>
    <row r="307" spans="1:27" s="6" customFormat="1">
      <c r="A307" s="10"/>
      <c r="B307" s="10"/>
      <c r="C307" s="177"/>
      <c r="D307" s="31"/>
      <c r="E307" s="178" t="str">
        <f>IF($C307="","",VLOOKUP($C307,分類コード!$B$1:$C$11,2,0))</f>
        <v/>
      </c>
      <c r="F307" s="30"/>
      <c r="G307" s="28"/>
      <c r="H307" s="13"/>
      <c r="I307" s="28"/>
      <c r="M307" s="31"/>
      <c r="N307" s="31"/>
      <c r="O307" s="31"/>
      <c r="P307" s="31"/>
      <c r="Q307" s="31"/>
      <c r="R307" s="31"/>
      <c r="S307" s="31"/>
      <c r="T307" s="31"/>
      <c r="U307" s="31"/>
      <c r="Y307" s="31"/>
      <c r="Z307" s="31"/>
      <c r="AA307" s="31"/>
    </row>
    <row r="308" spans="1:27" s="6" customFormat="1">
      <c r="A308" s="10"/>
      <c r="B308" s="10"/>
      <c r="C308" s="177"/>
      <c r="D308" s="31"/>
      <c r="E308" s="178" t="str">
        <f>IF($C308="","",VLOOKUP($C308,分類コード!$B$1:$C$11,2,0))</f>
        <v/>
      </c>
      <c r="F308" s="30"/>
      <c r="G308" s="28"/>
      <c r="H308" s="13"/>
      <c r="I308" s="28"/>
      <c r="M308" s="31"/>
      <c r="N308" s="31"/>
      <c r="O308" s="31"/>
      <c r="P308" s="31"/>
      <c r="Q308" s="31"/>
      <c r="R308" s="31"/>
      <c r="S308" s="31"/>
      <c r="T308" s="31"/>
      <c r="U308" s="31"/>
      <c r="Y308" s="31"/>
      <c r="Z308" s="31"/>
      <c r="AA308" s="31"/>
    </row>
    <row r="309" spans="1:27" s="6" customFormat="1">
      <c r="A309" s="10"/>
      <c r="B309" s="10"/>
      <c r="C309" s="177"/>
      <c r="D309" s="31"/>
      <c r="E309" s="178" t="str">
        <f>IF($C309="","",VLOOKUP($C309,分類コード!$B$1:$C$11,2,0))</f>
        <v/>
      </c>
      <c r="F309" s="30"/>
      <c r="G309" s="28"/>
      <c r="H309" s="13"/>
      <c r="I309" s="28"/>
      <c r="M309" s="31"/>
      <c r="N309" s="31"/>
      <c r="O309" s="31"/>
      <c r="P309" s="31"/>
      <c r="Q309" s="31"/>
      <c r="R309" s="31"/>
      <c r="S309" s="31"/>
      <c r="T309" s="31"/>
      <c r="U309" s="31"/>
      <c r="Y309" s="31"/>
      <c r="Z309" s="31"/>
      <c r="AA309" s="31"/>
    </row>
    <row r="310" spans="1:27" s="6" customFormat="1">
      <c r="A310" s="10"/>
      <c r="B310" s="10"/>
      <c r="C310" s="177"/>
      <c r="D310" s="31"/>
      <c r="E310" s="178" t="str">
        <f>IF($C310="","",VLOOKUP($C310,分類コード!$B$1:$C$11,2,0))</f>
        <v/>
      </c>
      <c r="F310" s="30"/>
      <c r="G310" s="28"/>
      <c r="H310" s="13"/>
      <c r="I310" s="28"/>
      <c r="M310" s="31"/>
      <c r="N310" s="31"/>
      <c r="O310" s="31"/>
      <c r="P310" s="31"/>
      <c r="Q310" s="31"/>
      <c r="R310" s="31"/>
      <c r="S310" s="31"/>
      <c r="T310" s="31"/>
      <c r="U310" s="31"/>
      <c r="Y310" s="31"/>
      <c r="Z310" s="31"/>
      <c r="AA310" s="31"/>
    </row>
    <row r="311" spans="1:27" s="6" customFormat="1">
      <c r="A311" s="10"/>
      <c r="B311" s="10"/>
      <c r="C311" s="177"/>
      <c r="D311" s="31"/>
      <c r="E311" s="178" t="str">
        <f>IF($C311="","",VLOOKUP($C311,分類コード!$B$1:$C$11,2,0))</f>
        <v/>
      </c>
      <c r="F311" s="30"/>
      <c r="G311" s="28"/>
      <c r="H311" s="13"/>
      <c r="I311" s="28"/>
      <c r="M311" s="31"/>
      <c r="N311" s="31"/>
      <c r="O311" s="31"/>
      <c r="P311" s="31"/>
      <c r="Q311" s="31"/>
      <c r="R311" s="31"/>
      <c r="S311" s="31"/>
      <c r="T311" s="31"/>
      <c r="U311" s="31"/>
      <c r="Y311" s="31"/>
      <c r="Z311" s="31"/>
      <c r="AA311" s="31"/>
    </row>
    <row r="312" spans="1:27" s="6" customFormat="1">
      <c r="A312" s="10"/>
      <c r="B312" s="10"/>
      <c r="C312" s="177"/>
      <c r="D312" s="31"/>
      <c r="E312" s="178" t="str">
        <f>IF($C312="","",VLOOKUP($C312,分類コード!$B$1:$C$11,2,0))</f>
        <v/>
      </c>
      <c r="F312" s="30"/>
      <c r="G312" s="28"/>
      <c r="H312" s="13"/>
      <c r="I312" s="28"/>
      <c r="M312" s="31"/>
      <c r="N312" s="31"/>
      <c r="O312" s="31"/>
      <c r="P312" s="31"/>
      <c r="Q312" s="31"/>
      <c r="R312" s="31"/>
      <c r="S312" s="31"/>
      <c r="T312" s="31"/>
      <c r="U312" s="31"/>
      <c r="Y312" s="31"/>
      <c r="Z312" s="31"/>
      <c r="AA312" s="31"/>
    </row>
    <row r="313" spans="1:27" s="6" customFormat="1">
      <c r="A313" s="10"/>
      <c r="B313" s="10"/>
      <c r="C313" s="177"/>
      <c r="D313" s="31"/>
      <c r="E313" s="178" t="str">
        <f>IF($C313="","",VLOOKUP($C313,分類コード!$B$1:$C$11,2,0))</f>
        <v/>
      </c>
      <c r="F313" s="30"/>
      <c r="G313" s="28"/>
      <c r="H313" s="13"/>
      <c r="I313" s="28"/>
      <c r="M313" s="31"/>
      <c r="N313" s="31"/>
      <c r="O313" s="31"/>
      <c r="P313" s="31"/>
      <c r="Q313" s="31"/>
      <c r="R313" s="31"/>
      <c r="S313" s="31"/>
      <c r="T313" s="31"/>
      <c r="U313" s="31"/>
      <c r="Y313" s="31"/>
      <c r="Z313" s="31"/>
      <c r="AA313" s="31"/>
    </row>
    <row r="314" spans="1:27" s="6" customFormat="1">
      <c r="A314" s="10"/>
      <c r="B314" s="10"/>
      <c r="C314" s="177"/>
      <c r="D314" s="31"/>
      <c r="E314" s="178" t="str">
        <f>IF($C314="","",VLOOKUP($C314,分類コード!$B$1:$C$11,2,0))</f>
        <v/>
      </c>
      <c r="F314" s="30"/>
      <c r="G314" s="28"/>
      <c r="H314" s="13"/>
      <c r="I314" s="28"/>
      <c r="M314" s="31"/>
      <c r="N314" s="31"/>
      <c r="O314" s="31"/>
      <c r="P314" s="31"/>
      <c r="Q314" s="31"/>
      <c r="R314" s="31"/>
      <c r="S314" s="31"/>
      <c r="T314" s="31"/>
      <c r="U314" s="31"/>
      <c r="Y314" s="31"/>
      <c r="Z314" s="31"/>
      <c r="AA314" s="31"/>
    </row>
    <row r="315" spans="1:27" s="6" customFormat="1">
      <c r="A315" s="10"/>
      <c r="B315" s="10"/>
      <c r="C315" s="177"/>
      <c r="D315" s="31"/>
      <c r="E315" s="178" t="str">
        <f>IF($C315="","",VLOOKUP($C315,分類コード!$B$1:$C$11,2,0))</f>
        <v/>
      </c>
      <c r="F315" s="30"/>
      <c r="G315" s="28"/>
      <c r="H315" s="13"/>
      <c r="I315" s="28"/>
      <c r="M315" s="31"/>
      <c r="N315" s="31"/>
      <c r="O315" s="31"/>
      <c r="P315" s="31"/>
      <c r="Q315" s="31"/>
      <c r="R315" s="31"/>
      <c r="S315" s="31"/>
      <c r="T315" s="31"/>
      <c r="U315" s="31"/>
      <c r="Y315" s="31"/>
      <c r="Z315" s="31"/>
      <c r="AA315" s="31"/>
    </row>
    <row r="316" spans="1:27" s="6" customFormat="1">
      <c r="A316" s="10"/>
      <c r="B316" s="10"/>
      <c r="C316" s="177"/>
      <c r="D316" s="31"/>
      <c r="E316" s="178" t="str">
        <f>IF($C316="","",VLOOKUP($C316,分類コード!$B$1:$C$11,2,0))</f>
        <v/>
      </c>
      <c r="F316" s="30"/>
      <c r="G316" s="28"/>
      <c r="H316" s="13"/>
      <c r="I316" s="28"/>
      <c r="M316" s="31"/>
      <c r="N316" s="31"/>
      <c r="O316" s="31"/>
      <c r="P316" s="31"/>
      <c r="Q316" s="31"/>
      <c r="R316" s="31"/>
      <c r="S316" s="31"/>
      <c r="T316" s="31"/>
      <c r="U316" s="31"/>
      <c r="Y316" s="31"/>
      <c r="Z316" s="31"/>
      <c r="AA316" s="31"/>
    </row>
    <row r="317" spans="1:27" s="6" customFormat="1">
      <c r="A317" s="10"/>
      <c r="B317" s="10"/>
      <c r="C317" s="177"/>
      <c r="D317" s="31"/>
      <c r="E317" s="178" t="str">
        <f>IF($C317="","",VLOOKUP($C317,分類コード!$B$1:$C$11,2,0))</f>
        <v/>
      </c>
      <c r="F317" s="30"/>
      <c r="G317" s="28"/>
      <c r="H317" s="13"/>
      <c r="I317" s="28"/>
      <c r="M317" s="31"/>
      <c r="N317" s="31"/>
      <c r="O317" s="31"/>
      <c r="P317" s="31"/>
      <c r="Q317" s="31"/>
      <c r="R317" s="31"/>
      <c r="S317" s="31"/>
      <c r="T317" s="31"/>
      <c r="U317" s="31"/>
      <c r="Y317" s="31"/>
      <c r="Z317" s="31"/>
      <c r="AA317" s="31"/>
    </row>
    <row r="318" spans="1:27" s="6" customFormat="1">
      <c r="A318" s="10"/>
      <c r="B318" s="10"/>
      <c r="C318" s="177"/>
      <c r="D318" s="31"/>
      <c r="E318" s="178" t="str">
        <f>IF($C318="","",VLOOKUP($C318,分類コード!$B$1:$C$11,2,0))</f>
        <v/>
      </c>
      <c r="F318" s="30"/>
      <c r="G318" s="28"/>
      <c r="H318" s="13"/>
      <c r="I318" s="28"/>
      <c r="M318" s="31"/>
      <c r="N318" s="31"/>
      <c r="O318" s="31"/>
      <c r="P318" s="31"/>
      <c r="Q318" s="31"/>
      <c r="R318" s="31"/>
      <c r="S318" s="31"/>
      <c r="T318" s="31"/>
      <c r="U318" s="31"/>
      <c r="Y318" s="31"/>
      <c r="Z318" s="31"/>
      <c r="AA318" s="31"/>
    </row>
    <row r="319" spans="1:27" s="6" customFormat="1">
      <c r="A319" s="10"/>
      <c r="B319" s="10"/>
      <c r="C319" s="177"/>
      <c r="D319" s="31"/>
      <c r="E319" s="178" t="str">
        <f>IF($C319="","",VLOOKUP($C319,分類コード!$B$1:$C$11,2,0))</f>
        <v/>
      </c>
      <c r="F319" s="30"/>
      <c r="G319" s="28"/>
      <c r="H319" s="13"/>
      <c r="I319" s="28"/>
      <c r="M319" s="31"/>
      <c r="N319" s="31"/>
      <c r="O319" s="31"/>
      <c r="P319" s="31"/>
      <c r="Q319" s="31"/>
      <c r="R319" s="31"/>
      <c r="S319" s="31"/>
      <c r="T319" s="31"/>
      <c r="U319" s="31"/>
      <c r="Y319" s="31"/>
      <c r="Z319" s="31"/>
      <c r="AA319" s="31"/>
    </row>
    <row r="320" spans="1:27" s="6" customFormat="1">
      <c r="A320" s="10"/>
      <c r="B320" s="10"/>
      <c r="C320" s="177"/>
      <c r="D320" s="31"/>
      <c r="E320" s="178" t="str">
        <f>IF($C320="","",VLOOKUP($C320,分類コード!$B$1:$C$11,2,0))</f>
        <v/>
      </c>
      <c r="F320" s="30"/>
      <c r="G320" s="28"/>
      <c r="H320" s="13"/>
      <c r="I320" s="28"/>
      <c r="M320" s="31"/>
      <c r="N320" s="31"/>
      <c r="O320" s="31"/>
      <c r="P320" s="31"/>
      <c r="Q320" s="31"/>
      <c r="R320" s="31"/>
      <c r="S320" s="31"/>
      <c r="T320" s="31"/>
      <c r="U320" s="31"/>
      <c r="Y320" s="31"/>
      <c r="Z320" s="31"/>
      <c r="AA320" s="31"/>
    </row>
    <row r="321" spans="1:27" s="6" customFormat="1">
      <c r="A321" s="10"/>
      <c r="B321" s="10"/>
      <c r="C321" s="177"/>
      <c r="D321" s="31"/>
      <c r="E321" s="178" t="str">
        <f>IF($C321="","",VLOOKUP($C321,分類コード!$B$1:$C$11,2,0))</f>
        <v/>
      </c>
      <c r="F321" s="30"/>
      <c r="G321" s="28"/>
      <c r="H321" s="13"/>
      <c r="I321" s="28"/>
      <c r="M321" s="31"/>
      <c r="N321" s="31"/>
      <c r="O321" s="31"/>
      <c r="P321" s="31"/>
      <c r="Q321" s="31"/>
      <c r="R321" s="31"/>
      <c r="S321" s="31"/>
      <c r="T321" s="31"/>
      <c r="U321" s="31"/>
      <c r="Y321" s="31"/>
      <c r="Z321" s="31"/>
      <c r="AA321" s="31"/>
    </row>
    <row r="322" spans="1:27" s="6" customFormat="1">
      <c r="A322" s="10"/>
      <c r="B322" s="10"/>
      <c r="C322" s="177"/>
      <c r="D322" s="31"/>
      <c r="E322" s="178" t="str">
        <f>IF($C322="","",VLOOKUP($C322,分類コード!$B$1:$C$11,2,0))</f>
        <v/>
      </c>
      <c r="F322" s="30"/>
      <c r="G322" s="28"/>
      <c r="H322" s="13"/>
      <c r="I322" s="28"/>
      <c r="M322" s="31"/>
      <c r="N322" s="31"/>
      <c r="O322" s="31"/>
      <c r="P322" s="31"/>
      <c r="Q322" s="31"/>
      <c r="R322" s="31"/>
      <c r="S322" s="31"/>
      <c r="T322" s="31"/>
      <c r="U322" s="31"/>
      <c r="Y322" s="31"/>
      <c r="Z322" s="31"/>
      <c r="AA322" s="31"/>
    </row>
    <row r="323" spans="1:27" s="6" customFormat="1">
      <c r="A323" s="10"/>
      <c r="B323" s="10"/>
      <c r="C323" s="177"/>
      <c r="D323" s="31"/>
      <c r="E323" s="178" t="str">
        <f>IF($C323="","",VLOOKUP($C323,分類コード!$B$1:$C$11,2,0))</f>
        <v/>
      </c>
      <c r="F323" s="30"/>
      <c r="G323" s="28"/>
      <c r="H323" s="13"/>
      <c r="I323" s="28"/>
      <c r="M323" s="31"/>
      <c r="N323" s="31"/>
      <c r="O323" s="31"/>
      <c r="P323" s="31"/>
      <c r="Q323" s="31"/>
      <c r="R323" s="31"/>
      <c r="S323" s="31"/>
      <c r="T323" s="31"/>
      <c r="U323" s="31"/>
      <c r="Y323" s="31"/>
      <c r="Z323" s="31"/>
      <c r="AA323" s="31"/>
    </row>
    <row r="324" spans="1:27" s="6" customFormat="1">
      <c r="A324" s="10"/>
      <c r="B324" s="10"/>
      <c r="C324" s="177"/>
      <c r="D324" s="31"/>
      <c r="E324" s="178" t="str">
        <f>IF($C324="","",VLOOKUP($C324,分類コード!$B$1:$C$11,2,0))</f>
        <v/>
      </c>
      <c r="F324" s="30"/>
      <c r="G324" s="28"/>
      <c r="H324" s="13"/>
      <c r="I324" s="28"/>
      <c r="M324" s="31"/>
      <c r="N324" s="31"/>
      <c r="O324" s="31"/>
      <c r="P324" s="31"/>
      <c r="Q324" s="31"/>
      <c r="R324" s="31"/>
      <c r="S324" s="31"/>
      <c r="T324" s="31"/>
      <c r="U324" s="31"/>
      <c r="Y324" s="31"/>
      <c r="Z324" s="31"/>
      <c r="AA324" s="31"/>
    </row>
    <row r="325" spans="1:27" s="6" customFormat="1">
      <c r="A325" s="10"/>
      <c r="B325" s="10"/>
      <c r="C325" s="177"/>
      <c r="D325" s="31"/>
      <c r="E325" s="178" t="str">
        <f>IF($C325="","",VLOOKUP($C325,分類コード!$B$1:$C$11,2,0))</f>
        <v/>
      </c>
      <c r="F325" s="30"/>
      <c r="G325" s="28"/>
      <c r="H325" s="13"/>
      <c r="I325" s="28"/>
      <c r="M325" s="31"/>
      <c r="N325" s="31"/>
      <c r="O325" s="31"/>
      <c r="P325" s="31"/>
      <c r="Q325" s="31"/>
      <c r="R325" s="31"/>
      <c r="S325" s="31"/>
      <c r="T325" s="31"/>
      <c r="U325" s="31"/>
      <c r="Y325" s="31"/>
      <c r="Z325" s="31"/>
      <c r="AA325" s="31"/>
    </row>
    <row r="326" spans="1:27" s="6" customFormat="1">
      <c r="A326" s="10"/>
      <c r="B326" s="10"/>
      <c r="C326" s="177"/>
      <c r="D326" s="31"/>
      <c r="E326" s="178" t="str">
        <f>IF($C326="","",VLOOKUP($C326,分類コード!$B$1:$C$11,2,0))</f>
        <v/>
      </c>
      <c r="F326" s="30"/>
      <c r="G326" s="28"/>
      <c r="H326" s="13"/>
      <c r="I326" s="28"/>
      <c r="M326" s="31"/>
      <c r="N326" s="31"/>
      <c r="O326" s="31"/>
      <c r="P326" s="31"/>
      <c r="Q326" s="31"/>
      <c r="R326" s="31"/>
      <c r="S326" s="31"/>
      <c r="T326" s="31"/>
      <c r="U326" s="31"/>
      <c r="Y326" s="31"/>
      <c r="Z326" s="31"/>
      <c r="AA326" s="31"/>
    </row>
    <row r="327" spans="1:27" s="6" customFormat="1">
      <c r="A327" s="10"/>
      <c r="B327" s="10"/>
      <c r="C327" s="177"/>
      <c r="D327" s="31"/>
      <c r="E327" s="178" t="str">
        <f>IF($C327="","",VLOOKUP($C327,分類コード!$B$1:$C$11,2,0))</f>
        <v/>
      </c>
      <c r="F327" s="30"/>
      <c r="G327" s="28"/>
      <c r="H327" s="13"/>
      <c r="I327" s="28"/>
      <c r="M327" s="31"/>
      <c r="N327" s="31"/>
      <c r="O327" s="31"/>
      <c r="P327" s="31"/>
      <c r="Q327" s="31"/>
      <c r="R327" s="31"/>
      <c r="S327" s="31"/>
      <c r="T327" s="31"/>
      <c r="U327" s="31"/>
      <c r="Y327" s="31"/>
      <c r="Z327" s="31"/>
      <c r="AA327" s="31"/>
    </row>
    <row r="328" spans="1:27" s="6" customFormat="1">
      <c r="A328" s="10"/>
      <c r="B328" s="10"/>
      <c r="C328" s="177"/>
      <c r="D328" s="31"/>
      <c r="E328" s="178" t="str">
        <f>IF($C328="","",VLOOKUP($C328,分類コード!$B$1:$C$11,2,0))</f>
        <v/>
      </c>
      <c r="F328" s="30"/>
      <c r="G328" s="28"/>
      <c r="H328" s="13"/>
      <c r="I328" s="28"/>
      <c r="M328" s="31"/>
      <c r="N328" s="31"/>
      <c r="O328" s="31"/>
      <c r="P328" s="31"/>
      <c r="Q328" s="31"/>
      <c r="R328" s="31"/>
      <c r="S328" s="31"/>
      <c r="T328" s="31"/>
      <c r="U328" s="31"/>
      <c r="Y328" s="31"/>
      <c r="Z328" s="31"/>
      <c r="AA328" s="31"/>
    </row>
    <row r="329" spans="1:27" s="6" customFormat="1">
      <c r="A329" s="10"/>
      <c r="B329" s="10"/>
      <c r="C329" s="177"/>
      <c r="D329" s="31"/>
      <c r="E329" s="178" t="str">
        <f>IF($C329="","",VLOOKUP($C329,分類コード!$B$1:$C$11,2,0))</f>
        <v/>
      </c>
      <c r="F329" s="30"/>
      <c r="G329" s="28"/>
      <c r="H329" s="13"/>
      <c r="I329" s="28"/>
      <c r="M329" s="31"/>
      <c r="N329" s="31"/>
      <c r="O329" s="31"/>
      <c r="P329" s="31"/>
      <c r="Q329" s="31"/>
      <c r="R329" s="31"/>
      <c r="S329" s="31"/>
      <c r="T329" s="31"/>
      <c r="U329" s="31"/>
      <c r="Y329" s="31"/>
      <c r="Z329" s="31"/>
      <c r="AA329" s="31"/>
    </row>
    <row r="330" spans="1:27" s="6" customFormat="1">
      <c r="A330" s="10"/>
      <c r="B330" s="10"/>
      <c r="C330" s="177"/>
      <c r="D330" s="31"/>
      <c r="E330" s="178" t="str">
        <f>IF($C330="","",VLOOKUP($C330,分類コード!$B$1:$C$11,2,0))</f>
        <v/>
      </c>
      <c r="F330" s="30"/>
      <c r="G330" s="28"/>
      <c r="H330" s="13"/>
      <c r="I330" s="28"/>
      <c r="M330" s="31"/>
      <c r="N330" s="31"/>
      <c r="O330" s="31"/>
      <c r="P330" s="31"/>
      <c r="Q330" s="31"/>
      <c r="R330" s="31"/>
      <c r="S330" s="31"/>
      <c r="T330" s="31"/>
      <c r="U330" s="31"/>
      <c r="Y330" s="31"/>
      <c r="Z330" s="31"/>
      <c r="AA330" s="31"/>
    </row>
    <row r="331" spans="1:27" s="6" customFormat="1">
      <c r="A331" s="10"/>
      <c r="B331" s="10"/>
      <c r="C331" s="177"/>
      <c r="D331" s="31"/>
      <c r="E331" s="178" t="str">
        <f>IF($C331="","",VLOOKUP($C331,分類コード!$B$1:$C$11,2,0))</f>
        <v/>
      </c>
      <c r="F331" s="30"/>
      <c r="G331" s="28"/>
      <c r="H331" s="13"/>
      <c r="I331" s="28"/>
      <c r="M331" s="31"/>
      <c r="N331" s="31"/>
      <c r="O331" s="31"/>
      <c r="P331" s="31"/>
      <c r="Q331" s="31"/>
      <c r="R331" s="31"/>
      <c r="S331" s="31"/>
      <c r="T331" s="31"/>
      <c r="U331" s="31"/>
      <c r="Y331" s="31"/>
      <c r="Z331" s="31"/>
      <c r="AA331" s="31"/>
    </row>
    <row r="332" spans="1:27" s="6" customFormat="1">
      <c r="A332" s="10"/>
      <c r="B332" s="10"/>
      <c r="C332" s="177"/>
      <c r="D332" s="31"/>
      <c r="E332" s="178" t="str">
        <f>IF($C332="","",VLOOKUP($C332,分類コード!$B$1:$C$11,2,0))</f>
        <v/>
      </c>
      <c r="F332" s="30"/>
      <c r="G332" s="28"/>
      <c r="H332" s="13"/>
      <c r="I332" s="28"/>
      <c r="J332" s="7"/>
      <c r="M332" s="31"/>
      <c r="N332" s="31"/>
      <c r="O332" s="31"/>
      <c r="P332" s="31"/>
      <c r="Q332" s="31"/>
      <c r="R332" s="31"/>
      <c r="S332" s="31"/>
      <c r="T332" s="31"/>
      <c r="U332" s="31"/>
      <c r="Y332" s="31"/>
      <c r="Z332" s="31"/>
      <c r="AA332" s="31"/>
    </row>
    <row r="333" spans="1:27" s="6" customFormat="1">
      <c r="A333" s="10"/>
      <c r="B333" s="31"/>
      <c r="C333" s="177"/>
      <c r="D333" s="31"/>
      <c r="E333" s="178" t="str">
        <f>IF($C333="","",VLOOKUP($C333,分類コード!$B$1:$C$11,2,0))</f>
        <v/>
      </c>
      <c r="F333" s="30"/>
      <c r="G333" s="28"/>
      <c r="H333" s="13"/>
      <c r="I333" s="28"/>
      <c r="K333" s="8"/>
      <c r="M333" s="31"/>
      <c r="N333" s="31"/>
      <c r="O333" s="31"/>
      <c r="P333" s="31"/>
      <c r="Q333" s="31"/>
      <c r="R333" s="31"/>
      <c r="S333" s="31"/>
      <c r="T333" s="31"/>
      <c r="U333" s="31"/>
      <c r="Y333" s="31"/>
      <c r="Z333" s="31"/>
      <c r="AA333" s="31"/>
    </row>
    <row r="334" spans="1:27" s="6" customFormat="1">
      <c r="A334" s="10"/>
      <c r="B334" s="10"/>
      <c r="C334" s="177"/>
      <c r="D334" s="31"/>
      <c r="E334" s="178" t="str">
        <f>IF($C334="","",VLOOKUP($C334,分類コード!$B$1:$C$11,2,0))</f>
        <v/>
      </c>
      <c r="F334" s="30"/>
      <c r="G334" s="28"/>
      <c r="H334" s="13"/>
      <c r="I334" s="28"/>
      <c r="M334" s="31"/>
      <c r="N334" s="31"/>
      <c r="O334" s="31"/>
      <c r="P334" s="31"/>
      <c r="Q334" s="31"/>
      <c r="R334" s="31"/>
      <c r="S334" s="31"/>
      <c r="T334" s="31"/>
      <c r="U334" s="31"/>
      <c r="Y334" s="31"/>
      <c r="Z334" s="31"/>
      <c r="AA334" s="31"/>
    </row>
    <row r="335" spans="1:27" s="6" customFormat="1">
      <c r="A335" s="10"/>
      <c r="B335" s="10"/>
      <c r="C335" s="177"/>
      <c r="D335" s="31"/>
      <c r="E335" s="178" t="str">
        <f>IF($C335="","",VLOOKUP($C335,分類コード!$B$1:$C$11,2,0))</f>
        <v/>
      </c>
      <c r="F335" s="30"/>
      <c r="G335" s="28"/>
      <c r="H335" s="13"/>
      <c r="I335" s="28"/>
      <c r="M335" s="31"/>
      <c r="N335" s="31"/>
      <c r="O335" s="31"/>
      <c r="P335" s="31"/>
      <c r="Q335" s="31"/>
      <c r="R335" s="31"/>
      <c r="S335" s="31"/>
      <c r="T335" s="31"/>
      <c r="U335" s="31"/>
      <c r="Y335" s="31"/>
      <c r="Z335" s="31"/>
      <c r="AA335" s="31"/>
    </row>
    <row r="336" spans="1:27" s="6" customFormat="1">
      <c r="A336" s="10"/>
      <c r="B336" s="10"/>
      <c r="C336" s="177"/>
      <c r="D336" s="31"/>
      <c r="E336" s="178" t="str">
        <f>IF($C336="","",VLOOKUP($C336,分類コード!$B$1:$C$11,2,0))</f>
        <v/>
      </c>
      <c r="F336" s="30"/>
      <c r="G336" s="28"/>
      <c r="H336" s="13"/>
      <c r="I336" s="28"/>
      <c r="M336" s="31"/>
      <c r="N336" s="31"/>
      <c r="O336" s="31"/>
      <c r="P336" s="31"/>
      <c r="Q336" s="31"/>
      <c r="R336" s="31"/>
      <c r="S336" s="31"/>
      <c r="T336" s="31"/>
      <c r="U336" s="31"/>
      <c r="Y336" s="31"/>
      <c r="Z336" s="31"/>
      <c r="AA336" s="31"/>
    </row>
    <row r="337" spans="1:27" s="6" customFormat="1">
      <c r="A337" s="10"/>
      <c r="B337" s="10"/>
      <c r="C337" s="177"/>
      <c r="D337" s="31"/>
      <c r="E337" s="178" t="str">
        <f>IF($C337="","",VLOOKUP($C337,分類コード!$B$1:$C$11,2,0))</f>
        <v/>
      </c>
      <c r="F337" s="30"/>
      <c r="G337" s="28"/>
      <c r="H337" s="13"/>
      <c r="I337" s="28"/>
      <c r="M337" s="31"/>
      <c r="N337" s="31"/>
      <c r="O337" s="31"/>
      <c r="P337" s="31"/>
      <c r="Q337" s="31"/>
      <c r="R337" s="31"/>
      <c r="S337" s="31"/>
      <c r="T337" s="31"/>
      <c r="U337" s="31"/>
      <c r="Y337" s="31"/>
      <c r="Z337" s="31"/>
      <c r="AA337" s="31"/>
    </row>
    <row r="338" spans="1:27" s="6" customFormat="1">
      <c r="A338" s="10"/>
      <c r="B338" s="10"/>
      <c r="C338" s="177"/>
      <c r="D338" s="31"/>
      <c r="E338" s="178" t="str">
        <f>IF($C338="","",VLOOKUP($C338,分類コード!$B$1:$C$11,2,0))</f>
        <v/>
      </c>
      <c r="F338" s="30"/>
      <c r="G338" s="28"/>
      <c r="H338" s="13"/>
      <c r="I338" s="28"/>
      <c r="M338" s="31"/>
      <c r="N338" s="31"/>
      <c r="O338" s="31"/>
      <c r="P338" s="31"/>
      <c r="Q338" s="31"/>
      <c r="R338" s="31"/>
      <c r="S338" s="31"/>
      <c r="T338" s="31"/>
      <c r="U338" s="31"/>
      <c r="Y338" s="31"/>
      <c r="Z338" s="31"/>
      <c r="AA338" s="31"/>
    </row>
    <row r="339" spans="1:27" s="6" customFormat="1">
      <c r="A339" s="10"/>
      <c r="B339" s="10"/>
      <c r="C339" s="177"/>
      <c r="D339" s="31"/>
      <c r="E339" s="178" t="str">
        <f>IF($C339="","",VLOOKUP($C339,分類コード!$B$1:$C$11,2,0))</f>
        <v/>
      </c>
      <c r="F339" s="30"/>
      <c r="G339" s="28"/>
      <c r="H339" s="13"/>
      <c r="I339" s="28"/>
      <c r="M339" s="31"/>
      <c r="N339" s="31"/>
      <c r="O339" s="31"/>
      <c r="P339" s="31"/>
      <c r="Q339" s="31"/>
      <c r="R339" s="31"/>
      <c r="S339" s="31"/>
      <c r="T339" s="31"/>
      <c r="U339" s="31"/>
      <c r="Y339" s="31"/>
      <c r="Z339" s="31"/>
      <c r="AA339" s="31"/>
    </row>
    <row r="340" spans="1:27" s="6" customFormat="1">
      <c r="A340" s="10"/>
      <c r="B340" s="10"/>
      <c r="C340" s="177"/>
      <c r="D340" s="31"/>
      <c r="E340" s="178" t="str">
        <f>IF($C340="","",VLOOKUP($C340,分類コード!$B$1:$C$11,2,0))</f>
        <v/>
      </c>
      <c r="F340" s="30"/>
      <c r="G340" s="28"/>
      <c r="H340" s="13"/>
      <c r="I340" s="28"/>
      <c r="M340" s="31"/>
      <c r="N340" s="31"/>
      <c r="O340" s="31"/>
      <c r="P340" s="31"/>
      <c r="Q340" s="31"/>
      <c r="R340" s="31"/>
      <c r="S340" s="31"/>
      <c r="T340" s="31"/>
      <c r="U340" s="31"/>
      <c r="Y340" s="31"/>
      <c r="Z340" s="31"/>
      <c r="AA340" s="31"/>
    </row>
    <row r="341" spans="1:27" s="6" customFormat="1">
      <c r="A341" s="10"/>
      <c r="B341" s="10"/>
      <c r="C341" s="177"/>
      <c r="D341" s="31"/>
      <c r="E341" s="178" t="str">
        <f>IF($C341="","",VLOOKUP($C341,分類コード!$B$1:$C$11,2,0))</f>
        <v/>
      </c>
      <c r="F341" s="30"/>
      <c r="G341" s="28"/>
      <c r="H341" s="13"/>
      <c r="I341" s="28"/>
      <c r="M341" s="31"/>
      <c r="N341" s="31"/>
      <c r="O341" s="31"/>
      <c r="P341" s="31"/>
      <c r="Q341" s="31"/>
      <c r="R341" s="31"/>
      <c r="S341" s="31"/>
      <c r="T341" s="31"/>
      <c r="U341" s="31"/>
      <c r="Y341" s="31"/>
      <c r="Z341" s="31"/>
      <c r="AA341" s="31"/>
    </row>
    <row r="342" spans="1:27" s="6" customFormat="1">
      <c r="A342" s="10"/>
      <c r="B342" s="10"/>
      <c r="C342" s="177"/>
      <c r="D342" s="31"/>
      <c r="E342" s="178" t="str">
        <f>IF($C342="","",VLOOKUP($C342,分類コード!$B$1:$C$11,2,0))</f>
        <v/>
      </c>
      <c r="F342" s="30"/>
      <c r="G342" s="28"/>
      <c r="H342" s="13"/>
      <c r="I342" s="28"/>
      <c r="M342" s="31"/>
      <c r="N342" s="31"/>
      <c r="O342" s="31"/>
      <c r="P342" s="31"/>
      <c r="Q342" s="31"/>
      <c r="R342" s="31"/>
      <c r="S342" s="31"/>
      <c r="T342" s="31"/>
      <c r="U342" s="31"/>
      <c r="Y342" s="31"/>
      <c r="Z342" s="31"/>
      <c r="AA342" s="31"/>
    </row>
    <row r="343" spans="1:27" s="6" customFormat="1">
      <c r="A343" s="10"/>
      <c r="B343" s="10"/>
      <c r="C343" s="177"/>
      <c r="D343" s="31"/>
      <c r="E343" s="178" t="str">
        <f>IF($C343="","",VLOOKUP($C343,分類コード!$B$1:$C$11,2,0))</f>
        <v/>
      </c>
      <c r="F343" s="30"/>
      <c r="G343" s="28"/>
      <c r="H343" s="13"/>
      <c r="I343" s="28"/>
      <c r="M343" s="31"/>
      <c r="N343" s="31"/>
      <c r="O343" s="31"/>
      <c r="P343" s="31"/>
      <c r="Q343" s="31"/>
      <c r="R343" s="31"/>
      <c r="S343" s="31"/>
      <c r="T343" s="31"/>
      <c r="U343" s="31"/>
      <c r="Y343" s="31"/>
      <c r="Z343" s="31"/>
      <c r="AA343" s="31"/>
    </row>
    <row r="344" spans="1:27" s="6" customFormat="1">
      <c r="A344" s="10"/>
      <c r="B344" s="10"/>
      <c r="C344" s="177"/>
      <c r="D344" s="31"/>
      <c r="E344" s="178" t="str">
        <f>IF($C344="","",VLOOKUP($C344,分類コード!$B$1:$C$11,2,0))</f>
        <v/>
      </c>
      <c r="F344" s="30"/>
      <c r="G344" s="28"/>
      <c r="H344" s="13"/>
      <c r="I344" s="28"/>
      <c r="M344" s="31"/>
      <c r="N344" s="31"/>
      <c r="O344" s="31"/>
      <c r="P344" s="31"/>
      <c r="Q344" s="31"/>
      <c r="R344" s="31"/>
      <c r="S344" s="31"/>
      <c r="T344" s="31"/>
      <c r="U344" s="31"/>
      <c r="Y344" s="31"/>
      <c r="Z344" s="31"/>
      <c r="AA344" s="31"/>
    </row>
    <row r="345" spans="1:27" s="6" customFormat="1">
      <c r="A345" s="10"/>
      <c r="B345" s="10"/>
      <c r="C345" s="177"/>
      <c r="D345" s="31"/>
      <c r="E345" s="178" t="str">
        <f>IF($C345="","",VLOOKUP($C345,分類コード!$B$1:$C$11,2,0))</f>
        <v/>
      </c>
      <c r="F345" s="30"/>
      <c r="G345" s="28"/>
      <c r="H345" s="13"/>
      <c r="I345" s="28"/>
      <c r="M345" s="31"/>
      <c r="N345" s="31"/>
      <c r="O345" s="31"/>
      <c r="P345" s="31"/>
      <c r="Q345" s="31"/>
      <c r="R345" s="31"/>
      <c r="S345" s="31"/>
      <c r="T345" s="31"/>
      <c r="U345" s="31"/>
      <c r="Y345" s="31"/>
      <c r="Z345" s="31"/>
      <c r="AA345" s="31"/>
    </row>
    <row r="346" spans="1:27" s="6" customFormat="1">
      <c r="A346" s="10"/>
      <c r="B346" s="10"/>
      <c r="C346" s="177"/>
      <c r="D346" s="31"/>
      <c r="E346" s="178" t="str">
        <f>IF($C346="","",VLOOKUP($C346,分類コード!$B$1:$C$11,2,0))</f>
        <v/>
      </c>
      <c r="F346" s="30"/>
      <c r="G346" s="28"/>
      <c r="H346" s="13"/>
      <c r="I346" s="28"/>
      <c r="M346" s="31"/>
      <c r="N346" s="31"/>
      <c r="O346" s="31"/>
      <c r="P346" s="31"/>
      <c r="Q346" s="31"/>
      <c r="R346" s="31"/>
      <c r="S346" s="31"/>
      <c r="T346" s="31"/>
      <c r="U346" s="31"/>
      <c r="Y346" s="31"/>
      <c r="Z346" s="31"/>
      <c r="AA346" s="31"/>
    </row>
    <row r="347" spans="1:27" s="6" customFormat="1">
      <c r="A347" s="10"/>
      <c r="B347" s="10"/>
      <c r="C347" s="177"/>
      <c r="D347" s="31"/>
      <c r="E347" s="178" t="str">
        <f>IF($C347="","",VLOOKUP($C347,分類コード!$B$1:$C$11,2,0))</f>
        <v/>
      </c>
      <c r="F347" s="30"/>
      <c r="G347" s="28"/>
      <c r="H347" s="13"/>
      <c r="I347" s="28"/>
      <c r="M347" s="31"/>
      <c r="N347" s="31"/>
      <c r="O347" s="31"/>
      <c r="P347" s="31"/>
      <c r="Q347" s="31"/>
      <c r="R347" s="31"/>
      <c r="S347" s="31"/>
      <c r="T347" s="31"/>
      <c r="U347" s="31"/>
      <c r="Y347" s="31"/>
      <c r="Z347" s="26"/>
      <c r="AA347" s="31"/>
    </row>
    <row r="348" spans="1:27" s="6" customFormat="1">
      <c r="A348" s="10"/>
      <c r="B348" s="10"/>
      <c r="C348" s="177"/>
      <c r="D348" s="31"/>
      <c r="E348" s="178" t="str">
        <f>IF($C348="","",VLOOKUP($C348,分類コード!$B$1:$C$11,2,0))</f>
        <v/>
      </c>
      <c r="F348" s="30"/>
      <c r="G348" s="28"/>
      <c r="H348" s="13"/>
      <c r="I348" s="28"/>
      <c r="M348" s="31"/>
      <c r="N348" s="31"/>
      <c r="O348" s="31"/>
      <c r="P348" s="31"/>
      <c r="Q348" s="31"/>
      <c r="R348" s="31"/>
      <c r="S348" s="31"/>
      <c r="T348" s="31"/>
      <c r="U348" s="31"/>
      <c r="Y348" s="31"/>
      <c r="Z348" s="26"/>
      <c r="AA348" s="31"/>
    </row>
    <row r="349" spans="1:27" s="6" customFormat="1">
      <c r="A349" s="10"/>
      <c r="B349" s="10"/>
      <c r="C349" s="177"/>
      <c r="D349" s="31"/>
      <c r="E349" s="178" t="str">
        <f>IF($C349="","",VLOOKUP($C349,分類コード!$B$1:$C$11,2,0))</f>
        <v/>
      </c>
      <c r="F349" s="30"/>
      <c r="G349" s="28"/>
      <c r="H349" s="13"/>
      <c r="I349" s="28"/>
      <c r="M349" s="31"/>
      <c r="N349" s="31"/>
      <c r="O349" s="31"/>
      <c r="P349" s="31"/>
      <c r="Q349" s="31"/>
      <c r="R349" s="31"/>
      <c r="S349" s="31"/>
      <c r="T349" s="31"/>
      <c r="U349" s="31"/>
      <c r="Y349" s="31"/>
      <c r="Z349" s="26"/>
      <c r="AA349" s="31"/>
    </row>
    <row r="350" spans="1:27" s="6" customFormat="1">
      <c r="A350" s="10"/>
      <c r="B350" s="10"/>
      <c r="C350" s="177"/>
      <c r="D350" s="31"/>
      <c r="E350" s="178" t="str">
        <f>IF($C350="","",VLOOKUP($C350,分類コード!$B$1:$C$11,2,0))</f>
        <v/>
      </c>
      <c r="F350" s="30"/>
      <c r="G350" s="28"/>
      <c r="H350" s="13"/>
      <c r="I350" s="28"/>
      <c r="M350" s="31"/>
      <c r="N350" s="31"/>
      <c r="O350" s="31"/>
      <c r="P350" s="31"/>
      <c r="Q350" s="31"/>
      <c r="R350" s="31"/>
      <c r="S350" s="31"/>
      <c r="T350" s="31"/>
      <c r="U350" s="31"/>
      <c r="Y350" s="31"/>
      <c r="Z350" s="26"/>
      <c r="AA350" s="31"/>
    </row>
    <row r="351" spans="1:27" s="6" customFormat="1">
      <c r="A351" s="10"/>
      <c r="B351" s="10"/>
      <c r="C351" s="177"/>
      <c r="D351" s="31"/>
      <c r="E351" s="178" t="str">
        <f>IF($C351="","",VLOOKUP($C351,分類コード!$B$1:$C$11,2,0))</f>
        <v/>
      </c>
      <c r="F351" s="30"/>
      <c r="G351" s="28"/>
      <c r="H351" s="13"/>
      <c r="I351" s="28"/>
      <c r="M351" s="31"/>
      <c r="N351" s="31"/>
      <c r="O351" s="31"/>
      <c r="P351" s="31"/>
      <c r="Q351" s="31"/>
      <c r="R351" s="31"/>
      <c r="S351" s="31"/>
      <c r="T351" s="31"/>
      <c r="U351" s="31"/>
      <c r="Y351" s="31"/>
      <c r="Z351" s="26"/>
      <c r="AA351" s="31"/>
    </row>
    <row r="352" spans="1:27" s="6" customFormat="1">
      <c r="A352" s="10"/>
      <c r="B352" s="10"/>
      <c r="C352" s="177"/>
      <c r="D352" s="31"/>
      <c r="E352" s="178" t="str">
        <f>IF($C352="","",VLOOKUP($C352,分類コード!$B$1:$C$11,2,0))</f>
        <v/>
      </c>
      <c r="F352" s="30"/>
      <c r="G352" s="28"/>
      <c r="H352" s="13"/>
      <c r="I352" s="28"/>
      <c r="M352" s="31"/>
      <c r="N352" s="31"/>
      <c r="O352" s="31"/>
      <c r="P352" s="31"/>
      <c r="Q352" s="31"/>
      <c r="R352" s="31"/>
      <c r="S352" s="31"/>
      <c r="T352" s="31"/>
      <c r="U352" s="31"/>
      <c r="Y352" s="31"/>
      <c r="Z352" s="26"/>
      <c r="AA352" s="31"/>
    </row>
    <row r="353" spans="1:27" s="6" customFormat="1">
      <c r="A353" s="10"/>
      <c r="B353" s="10"/>
      <c r="C353" s="177"/>
      <c r="D353" s="31"/>
      <c r="E353" s="178" t="str">
        <f>IF($C353="","",VLOOKUP($C353,分類コード!$B$1:$C$11,2,0))</f>
        <v/>
      </c>
      <c r="F353" s="30"/>
      <c r="G353" s="28"/>
      <c r="H353" s="13"/>
      <c r="I353" s="28"/>
      <c r="M353" s="31"/>
      <c r="N353" s="31"/>
      <c r="O353" s="31"/>
      <c r="P353" s="31"/>
      <c r="Q353" s="31"/>
      <c r="R353" s="31"/>
      <c r="S353" s="31"/>
      <c r="T353" s="31"/>
      <c r="U353" s="31"/>
      <c r="Y353" s="31"/>
      <c r="Z353" s="26"/>
      <c r="AA353" s="31"/>
    </row>
    <row r="354" spans="1:27" s="6" customFormat="1">
      <c r="A354" s="10"/>
      <c r="B354" s="10"/>
      <c r="C354" s="177"/>
      <c r="D354" s="31"/>
      <c r="E354" s="178" t="str">
        <f>IF($C354="","",VLOOKUP($C354,分類コード!$B$1:$C$11,2,0))</f>
        <v/>
      </c>
      <c r="F354" s="30"/>
      <c r="G354" s="28"/>
      <c r="H354" s="13"/>
      <c r="I354" s="28"/>
      <c r="M354" s="31"/>
      <c r="N354" s="31"/>
      <c r="O354" s="31"/>
      <c r="P354" s="31"/>
      <c r="Q354" s="31"/>
      <c r="R354" s="31"/>
      <c r="S354" s="31"/>
      <c r="T354" s="31"/>
      <c r="U354" s="31"/>
      <c r="Y354" s="31"/>
      <c r="Z354" s="26"/>
      <c r="AA354" s="31"/>
    </row>
    <row r="355" spans="1:27" s="6" customFormat="1">
      <c r="A355" s="10"/>
      <c r="B355" s="10"/>
      <c r="C355" s="177"/>
      <c r="D355" s="31"/>
      <c r="E355" s="178" t="str">
        <f>IF($C355="","",VLOOKUP($C355,分類コード!$B$1:$C$11,2,0))</f>
        <v/>
      </c>
      <c r="F355" s="30"/>
      <c r="G355" s="28"/>
      <c r="H355" s="13"/>
      <c r="I355" s="28"/>
      <c r="M355" s="31"/>
      <c r="N355" s="31"/>
      <c r="O355" s="31"/>
      <c r="P355" s="31"/>
      <c r="Q355" s="31"/>
      <c r="R355" s="31"/>
      <c r="S355" s="31"/>
      <c r="T355" s="31"/>
      <c r="U355" s="31"/>
      <c r="Y355" s="31"/>
      <c r="Z355" s="26"/>
      <c r="AA355" s="31"/>
    </row>
    <row r="356" spans="1:27" s="6" customFormat="1">
      <c r="A356" s="10"/>
      <c r="B356" s="10"/>
      <c r="C356" s="177"/>
      <c r="D356" s="31"/>
      <c r="E356" s="178" t="str">
        <f>IF($C356="","",VLOOKUP($C356,分類コード!$B$1:$C$11,2,0))</f>
        <v/>
      </c>
      <c r="F356" s="30"/>
      <c r="G356" s="28"/>
      <c r="H356" s="13"/>
      <c r="I356" s="28"/>
      <c r="M356" s="31"/>
      <c r="N356" s="31"/>
      <c r="O356" s="31"/>
      <c r="P356" s="31"/>
      <c r="Q356" s="31"/>
      <c r="R356" s="31"/>
      <c r="S356" s="31"/>
      <c r="T356" s="31"/>
      <c r="U356" s="31"/>
      <c r="Y356" s="31"/>
      <c r="Z356" s="26"/>
      <c r="AA356" s="31"/>
    </row>
    <row r="357" spans="1:27" s="6" customFormat="1">
      <c r="A357" s="10"/>
      <c r="B357" s="10"/>
      <c r="C357" s="177"/>
      <c r="D357" s="31"/>
      <c r="E357" s="178" t="str">
        <f>IF($C357="","",VLOOKUP($C357,分類コード!$B$1:$C$11,2,0))</f>
        <v/>
      </c>
      <c r="F357" s="30"/>
      <c r="G357" s="28"/>
      <c r="H357" s="13"/>
      <c r="I357" s="28"/>
      <c r="M357" s="31"/>
      <c r="N357" s="31"/>
      <c r="O357" s="31"/>
      <c r="P357" s="31"/>
      <c r="Q357" s="31"/>
      <c r="R357" s="31"/>
      <c r="S357" s="31"/>
      <c r="T357" s="31"/>
      <c r="U357" s="31"/>
      <c r="Y357" s="31"/>
      <c r="Z357" s="26"/>
      <c r="AA357" s="31"/>
    </row>
    <row r="358" spans="1:27" s="6" customFormat="1">
      <c r="A358" s="10"/>
      <c r="B358" s="10"/>
      <c r="C358" s="177"/>
      <c r="D358" s="31"/>
      <c r="E358" s="178" t="str">
        <f>IF($C358="","",VLOOKUP($C358,分類コード!$B$1:$C$11,2,0))</f>
        <v/>
      </c>
      <c r="F358" s="30"/>
      <c r="G358" s="28"/>
      <c r="H358" s="13"/>
      <c r="I358" s="28"/>
      <c r="M358" s="31"/>
      <c r="N358" s="31"/>
      <c r="O358" s="31"/>
      <c r="P358" s="31"/>
      <c r="Q358" s="31"/>
      <c r="R358" s="31"/>
      <c r="S358" s="31"/>
      <c r="T358" s="31"/>
      <c r="U358" s="31"/>
      <c r="Y358" s="31"/>
      <c r="Z358" s="26"/>
      <c r="AA358" s="31"/>
    </row>
    <row r="359" spans="1:27" s="6" customFormat="1">
      <c r="A359" s="10"/>
      <c r="B359" s="10"/>
      <c r="C359" s="177"/>
      <c r="D359" s="31"/>
      <c r="E359" s="178" t="str">
        <f>IF($C359="","",VLOOKUP($C359,分類コード!$B$1:$C$11,2,0))</f>
        <v/>
      </c>
      <c r="F359" s="30"/>
      <c r="G359" s="28"/>
      <c r="H359" s="13"/>
      <c r="I359" s="28"/>
      <c r="M359" s="31"/>
      <c r="N359" s="31"/>
      <c r="O359" s="31"/>
      <c r="P359" s="31"/>
      <c r="Q359" s="31"/>
      <c r="R359" s="31"/>
      <c r="S359" s="31"/>
      <c r="T359" s="31"/>
      <c r="U359" s="31"/>
      <c r="Y359" s="31"/>
      <c r="Z359" s="26"/>
      <c r="AA359" s="31"/>
    </row>
    <row r="360" spans="1:27" s="6" customFormat="1">
      <c r="A360" s="10"/>
      <c r="B360" s="10"/>
      <c r="C360" s="177"/>
      <c r="D360" s="31"/>
      <c r="E360" s="178" t="str">
        <f>IF($C360="","",VLOOKUP($C360,分類コード!$B$1:$C$11,2,0))</f>
        <v/>
      </c>
      <c r="F360" s="30"/>
      <c r="G360" s="28"/>
      <c r="H360" s="13"/>
      <c r="I360" s="28"/>
      <c r="M360" s="31"/>
      <c r="N360" s="31"/>
      <c r="O360" s="31"/>
      <c r="P360" s="31"/>
      <c r="Q360" s="31"/>
      <c r="R360" s="31"/>
      <c r="S360" s="31"/>
      <c r="T360" s="31"/>
      <c r="U360" s="31"/>
      <c r="Y360" s="31"/>
      <c r="Z360" s="26"/>
      <c r="AA360" s="31"/>
    </row>
    <row r="361" spans="1:27" s="6" customFormat="1">
      <c r="A361" s="10"/>
      <c r="B361" s="10"/>
      <c r="C361" s="177"/>
      <c r="D361" s="31"/>
      <c r="E361" s="178" t="str">
        <f>IF($C361="","",VLOOKUP($C361,分類コード!$B$1:$C$11,2,0))</f>
        <v/>
      </c>
      <c r="F361" s="30"/>
      <c r="G361" s="28"/>
      <c r="H361" s="13"/>
      <c r="I361" s="28"/>
      <c r="M361" s="31"/>
      <c r="N361" s="31"/>
      <c r="O361" s="31"/>
      <c r="P361" s="31"/>
      <c r="Q361" s="31"/>
      <c r="R361" s="31"/>
      <c r="S361" s="31"/>
      <c r="T361" s="31"/>
      <c r="U361" s="31"/>
      <c r="Y361" s="31"/>
      <c r="Z361" s="26"/>
      <c r="AA361" s="31"/>
    </row>
    <row r="362" spans="1:27" s="6" customFormat="1">
      <c r="A362" s="10"/>
      <c r="B362" s="10"/>
      <c r="C362" s="177"/>
      <c r="D362" s="31"/>
      <c r="E362" s="178" t="str">
        <f>IF($C362="","",VLOOKUP($C362,分類コード!$B$1:$C$11,2,0))</f>
        <v/>
      </c>
      <c r="F362" s="30"/>
      <c r="G362" s="28"/>
      <c r="H362" s="13"/>
      <c r="I362" s="28"/>
      <c r="M362" s="31"/>
      <c r="N362" s="31"/>
      <c r="O362" s="31"/>
      <c r="P362" s="31"/>
      <c r="Q362" s="31"/>
      <c r="R362" s="31"/>
      <c r="S362" s="31"/>
      <c r="T362" s="31"/>
      <c r="U362" s="31"/>
      <c r="Y362" s="31"/>
      <c r="Z362" s="26"/>
      <c r="AA362" s="31"/>
    </row>
    <row r="363" spans="1:27" s="6" customFormat="1">
      <c r="A363" s="10"/>
      <c r="B363" s="10"/>
      <c r="C363" s="177"/>
      <c r="D363" s="31"/>
      <c r="E363" s="178" t="str">
        <f>IF($C363="","",VLOOKUP($C363,分類コード!$B$1:$C$11,2,0))</f>
        <v/>
      </c>
      <c r="F363" s="30"/>
      <c r="G363" s="28"/>
      <c r="H363" s="13"/>
      <c r="I363" s="28"/>
      <c r="M363" s="31"/>
      <c r="N363" s="31"/>
      <c r="O363" s="31"/>
      <c r="P363" s="31"/>
      <c r="Q363" s="31"/>
      <c r="R363" s="31"/>
      <c r="S363" s="31"/>
      <c r="T363" s="31"/>
      <c r="U363" s="31"/>
      <c r="Y363" s="31"/>
      <c r="Z363" s="26"/>
      <c r="AA363" s="31"/>
    </row>
    <row r="364" spans="1:27" s="6" customFormat="1">
      <c r="A364" s="10"/>
      <c r="B364" s="10"/>
      <c r="C364" s="177"/>
      <c r="D364" s="31"/>
      <c r="E364" s="178" t="str">
        <f>IF($C364="","",VLOOKUP($C364,分類コード!$B$1:$C$11,2,0))</f>
        <v/>
      </c>
      <c r="F364" s="30"/>
      <c r="G364" s="28"/>
      <c r="H364" s="13"/>
      <c r="I364" s="28"/>
      <c r="M364" s="31"/>
      <c r="N364" s="31"/>
      <c r="O364" s="31"/>
      <c r="P364" s="31"/>
      <c r="Q364" s="31"/>
      <c r="R364" s="31"/>
      <c r="S364" s="31"/>
      <c r="T364" s="31"/>
      <c r="U364" s="31"/>
      <c r="Y364" s="31"/>
      <c r="Z364" s="26"/>
      <c r="AA364" s="31"/>
    </row>
    <row r="365" spans="1:27" s="6" customFormat="1">
      <c r="A365" s="10"/>
      <c r="B365" s="10"/>
      <c r="C365" s="177"/>
      <c r="D365" s="31"/>
      <c r="E365" s="178" t="str">
        <f>IF($C365="","",VLOOKUP($C365,分類コード!$B$1:$C$11,2,0))</f>
        <v/>
      </c>
      <c r="F365" s="30"/>
      <c r="G365" s="28"/>
      <c r="H365" s="13"/>
      <c r="I365" s="28"/>
      <c r="M365" s="31"/>
      <c r="N365" s="31"/>
      <c r="O365" s="31"/>
      <c r="P365" s="31"/>
      <c r="Q365" s="31"/>
      <c r="R365" s="31"/>
      <c r="S365" s="31"/>
      <c r="T365" s="31"/>
      <c r="U365" s="31"/>
      <c r="Y365" s="31"/>
      <c r="Z365" s="26"/>
      <c r="AA365" s="31"/>
    </row>
    <row r="366" spans="1:27" s="6" customFormat="1">
      <c r="A366" s="10"/>
      <c r="B366" s="10"/>
      <c r="C366" s="177"/>
      <c r="D366" s="31"/>
      <c r="E366" s="178" t="str">
        <f>IF($C366="","",VLOOKUP($C366,分類コード!$B$1:$C$11,2,0))</f>
        <v/>
      </c>
      <c r="F366" s="30"/>
      <c r="G366" s="28"/>
      <c r="H366" s="13"/>
      <c r="I366" s="28"/>
      <c r="M366" s="31"/>
      <c r="N366" s="31"/>
      <c r="O366" s="31"/>
      <c r="P366" s="31"/>
      <c r="Q366" s="31"/>
      <c r="R366" s="31"/>
      <c r="S366" s="31"/>
      <c r="T366" s="31"/>
      <c r="U366" s="31"/>
      <c r="Y366" s="31"/>
      <c r="Z366" s="26"/>
      <c r="AA366" s="31"/>
    </row>
    <row r="367" spans="1:27" s="6" customFormat="1">
      <c r="A367" s="10"/>
      <c r="B367" s="10"/>
      <c r="C367" s="177"/>
      <c r="D367" s="31"/>
      <c r="E367" s="178" t="str">
        <f>IF($C367="","",VLOOKUP($C367,分類コード!$B$1:$C$11,2,0))</f>
        <v/>
      </c>
      <c r="F367" s="30"/>
      <c r="G367" s="28"/>
      <c r="H367" s="13"/>
      <c r="I367" s="28"/>
      <c r="M367" s="31"/>
      <c r="N367" s="31"/>
      <c r="O367" s="31"/>
      <c r="P367" s="31"/>
      <c r="Q367" s="31"/>
      <c r="R367" s="31"/>
      <c r="S367" s="31"/>
      <c r="T367" s="31"/>
      <c r="U367" s="31"/>
      <c r="Y367" s="31"/>
      <c r="Z367" s="26"/>
      <c r="AA367" s="31"/>
    </row>
    <row r="368" spans="1:27" s="6" customFormat="1">
      <c r="A368" s="10"/>
      <c r="B368" s="10"/>
      <c r="C368" s="177"/>
      <c r="D368" s="31"/>
      <c r="E368" s="178" t="str">
        <f>IF($C368="","",VLOOKUP($C368,分類コード!$B$1:$C$11,2,0))</f>
        <v/>
      </c>
      <c r="F368" s="30"/>
      <c r="G368" s="28"/>
      <c r="H368" s="13"/>
      <c r="I368" s="28"/>
      <c r="M368" s="31"/>
      <c r="N368" s="31"/>
      <c r="O368" s="31"/>
      <c r="P368" s="31"/>
      <c r="Q368" s="31"/>
      <c r="R368" s="31"/>
      <c r="S368" s="31"/>
      <c r="T368" s="31"/>
      <c r="U368" s="31"/>
      <c r="Y368" s="31"/>
      <c r="Z368" s="26"/>
      <c r="AA368" s="31"/>
    </row>
    <row r="369" spans="1:27" s="6" customFormat="1">
      <c r="A369" s="10"/>
      <c r="B369" s="10"/>
      <c r="C369" s="177"/>
      <c r="D369" s="31"/>
      <c r="E369" s="178" t="str">
        <f>IF($C369="","",VLOOKUP($C369,分類コード!$B$1:$C$11,2,0))</f>
        <v/>
      </c>
      <c r="F369" s="30"/>
      <c r="G369" s="28"/>
      <c r="H369" s="13"/>
      <c r="I369" s="28"/>
      <c r="M369" s="31"/>
      <c r="N369" s="31"/>
      <c r="O369" s="31"/>
      <c r="P369" s="31"/>
      <c r="Q369" s="31"/>
      <c r="R369" s="31"/>
      <c r="S369" s="31"/>
      <c r="T369" s="31"/>
      <c r="U369" s="31"/>
      <c r="Y369" s="31"/>
      <c r="Z369" s="26"/>
      <c r="AA369" s="31"/>
    </row>
    <row r="370" spans="1:27" s="6" customFormat="1">
      <c r="A370" s="10"/>
      <c r="B370" s="10"/>
      <c r="C370" s="177"/>
      <c r="D370" s="31"/>
      <c r="E370" s="178" t="str">
        <f>IF($C370="","",VLOOKUP($C370,分類コード!$B$1:$C$11,2,0))</f>
        <v/>
      </c>
      <c r="F370" s="30"/>
      <c r="G370" s="28"/>
      <c r="H370" s="13"/>
      <c r="I370" s="28"/>
      <c r="M370" s="31"/>
      <c r="N370" s="31"/>
      <c r="O370" s="31"/>
      <c r="P370" s="31"/>
      <c r="Q370" s="31"/>
      <c r="R370" s="31"/>
      <c r="S370" s="31"/>
      <c r="T370" s="31"/>
      <c r="U370" s="31"/>
      <c r="Y370" s="31"/>
      <c r="Z370" s="26"/>
      <c r="AA370" s="31"/>
    </row>
    <row r="371" spans="1:27" s="6" customFormat="1">
      <c r="A371" s="10"/>
      <c r="B371" s="10"/>
      <c r="C371" s="177"/>
      <c r="D371" s="31"/>
      <c r="E371" s="178" t="str">
        <f>IF($C371="","",VLOOKUP($C371,分類コード!$B$1:$C$11,2,0))</f>
        <v/>
      </c>
      <c r="F371" s="30"/>
      <c r="G371" s="28"/>
      <c r="H371" s="13"/>
      <c r="I371" s="28"/>
      <c r="M371" s="31"/>
      <c r="N371" s="31"/>
      <c r="O371" s="31"/>
      <c r="P371" s="31"/>
      <c r="Q371" s="31"/>
      <c r="R371" s="31"/>
      <c r="S371" s="31"/>
      <c r="T371" s="31"/>
      <c r="U371" s="31"/>
      <c r="Y371" s="31"/>
      <c r="Z371" s="26"/>
      <c r="AA371" s="31"/>
    </row>
    <row r="372" spans="1:27" s="6" customFormat="1">
      <c r="A372" s="10"/>
      <c r="B372" s="10"/>
      <c r="C372" s="177"/>
      <c r="D372" s="31"/>
      <c r="E372" s="178" t="str">
        <f>IF($C372="","",VLOOKUP($C372,分類コード!$B$1:$C$11,2,0))</f>
        <v/>
      </c>
      <c r="F372" s="30"/>
      <c r="G372" s="28"/>
      <c r="H372" s="13"/>
      <c r="I372" s="28"/>
      <c r="M372" s="31"/>
      <c r="N372" s="31"/>
      <c r="O372" s="31"/>
      <c r="P372" s="31"/>
      <c r="Q372" s="31"/>
      <c r="R372" s="31"/>
      <c r="S372" s="31"/>
      <c r="T372" s="31"/>
      <c r="U372" s="31"/>
      <c r="Y372" s="31"/>
      <c r="Z372" s="26"/>
      <c r="AA372" s="31"/>
    </row>
    <row r="373" spans="1:27" s="6" customFormat="1">
      <c r="A373" s="10"/>
      <c r="B373" s="10"/>
      <c r="C373" s="177"/>
      <c r="D373" s="31"/>
      <c r="E373" s="178" t="str">
        <f>IF($C373="","",VLOOKUP($C373,分類コード!$B$1:$C$11,2,0))</f>
        <v/>
      </c>
      <c r="F373" s="30"/>
      <c r="G373" s="28"/>
      <c r="H373" s="13"/>
      <c r="I373" s="28"/>
      <c r="M373" s="31"/>
      <c r="N373" s="31"/>
      <c r="O373" s="31"/>
      <c r="P373" s="31"/>
      <c r="Q373" s="31"/>
      <c r="R373" s="31"/>
      <c r="S373" s="31"/>
      <c r="T373" s="31"/>
      <c r="U373" s="31"/>
      <c r="Y373" s="31"/>
      <c r="Z373" s="26"/>
      <c r="AA373" s="31"/>
    </row>
    <row r="374" spans="1:27" s="6" customFormat="1">
      <c r="A374" s="10"/>
      <c r="B374" s="10"/>
      <c r="C374" s="177"/>
      <c r="D374" s="31"/>
      <c r="E374" s="178" t="str">
        <f>IF($C374="","",VLOOKUP($C374,分類コード!$B$1:$C$11,2,0))</f>
        <v/>
      </c>
      <c r="F374" s="30"/>
      <c r="G374" s="28"/>
      <c r="H374" s="13"/>
      <c r="I374" s="28"/>
      <c r="M374" s="31"/>
      <c r="N374" s="31"/>
      <c r="O374" s="31"/>
      <c r="P374" s="31"/>
      <c r="Q374" s="31"/>
      <c r="R374" s="31"/>
      <c r="S374" s="31"/>
      <c r="T374" s="31"/>
      <c r="U374" s="31"/>
      <c r="Y374" s="31"/>
      <c r="Z374" s="26"/>
      <c r="AA374" s="31"/>
    </row>
    <row r="375" spans="1:27" s="6" customFormat="1">
      <c r="A375" s="10"/>
      <c r="B375" s="10"/>
      <c r="C375" s="177"/>
      <c r="D375" s="31"/>
      <c r="E375" s="178" t="str">
        <f>IF($C375="","",VLOOKUP($C375,分類コード!$B$1:$C$11,2,0))</f>
        <v/>
      </c>
      <c r="F375" s="30"/>
      <c r="G375" s="28"/>
      <c r="H375" s="13"/>
      <c r="I375" s="28"/>
      <c r="M375" s="31"/>
      <c r="N375" s="31"/>
      <c r="O375" s="31"/>
      <c r="P375" s="31"/>
      <c r="Q375" s="31"/>
      <c r="R375" s="31"/>
      <c r="S375" s="31"/>
      <c r="T375" s="31"/>
      <c r="U375" s="31"/>
      <c r="Y375" s="31"/>
      <c r="Z375" s="26"/>
      <c r="AA375" s="31"/>
    </row>
    <row r="376" spans="1:27" s="6" customFormat="1">
      <c r="A376" s="10"/>
      <c r="B376" s="10"/>
      <c r="C376" s="177"/>
      <c r="D376" s="31"/>
      <c r="E376" s="178" t="str">
        <f>IF($C376="","",VLOOKUP($C376,分類コード!$B$1:$C$11,2,0))</f>
        <v/>
      </c>
      <c r="F376" s="30"/>
      <c r="G376" s="28"/>
      <c r="H376" s="13"/>
      <c r="I376" s="28"/>
      <c r="M376" s="31"/>
      <c r="N376" s="31"/>
      <c r="O376" s="31"/>
      <c r="P376" s="31"/>
      <c r="Q376" s="31"/>
      <c r="R376" s="31"/>
      <c r="S376" s="31"/>
      <c r="T376" s="31"/>
      <c r="U376" s="31"/>
      <c r="Y376" s="31"/>
      <c r="Z376" s="26"/>
      <c r="AA376" s="31"/>
    </row>
    <row r="377" spans="1:27" s="6" customFormat="1">
      <c r="A377" s="10"/>
      <c r="B377" s="10"/>
      <c r="C377" s="177"/>
      <c r="D377" s="31"/>
      <c r="E377" s="178" t="str">
        <f>IF($C377="","",VLOOKUP($C377,分類コード!$B$1:$C$11,2,0))</f>
        <v/>
      </c>
      <c r="F377" s="30"/>
      <c r="G377" s="28"/>
      <c r="H377" s="13"/>
      <c r="I377" s="28"/>
      <c r="M377" s="31"/>
      <c r="N377" s="31"/>
      <c r="O377" s="31"/>
      <c r="P377" s="31"/>
      <c r="Q377" s="31"/>
      <c r="R377" s="31"/>
      <c r="S377" s="31"/>
      <c r="T377" s="31"/>
      <c r="U377" s="31"/>
      <c r="Y377" s="31"/>
      <c r="Z377" s="26"/>
      <c r="AA377" s="31"/>
    </row>
    <row r="378" spans="1:27" s="6" customFormat="1">
      <c r="A378" s="10"/>
      <c r="B378" s="10"/>
      <c r="C378" s="177"/>
      <c r="D378" s="31"/>
      <c r="E378" s="178" t="str">
        <f>IF($C378="","",VLOOKUP($C378,分類コード!$B$1:$C$11,2,0))</f>
        <v/>
      </c>
      <c r="F378" s="30"/>
      <c r="G378" s="28"/>
      <c r="H378" s="13"/>
      <c r="I378" s="28"/>
      <c r="M378" s="31"/>
      <c r="N378" s="31"/>
      <c r="O378" s="31"/>
      <c r="P378" s="31"/>
      <c r="Q378" s="31"/>
      <c r="R378" s="31"/>
      <c r="S378" s="31"/>
      <c r="T378" s="31"/>
      <c r="U378" s="31"/>
      <c r="Y378" s="31"/>
      <c r="Z378" s="26"/>
      <c r="AA378" s="31"/>
    </row>
    <row r="379" spans="1:27" s="6" customFormat="1">
      <c r="A379" s="10"/>
      <c r="B379" s="10"/>
      <c r="C379" s="177"/>
      <c r="D379" s="31"/>
      <c r="E379" s="178" t="str">
        <f>IF($C379="","",VLOOKUP($C379,分類コード!$B$1:$C$11,2,0))</f>
        <v/>
      </c>
      <c r="F379" s="30"/>
      <c r="G379" s="28"/>
      <c r="H379" s="13"/>
      <c r="I379" s="28"/>
      <c r="M379" s="31"/>
      <c r="N379" s="31"/>
      <c r="O379" s="31"/>
      <c r="P379" s="31"/>
      <c r="Q379" s="31"/>
      <c r="R379" s="31"/>
      <c r="S379" s="31"/>
      <c r="T379" s="31"/>
      <c r="U379" s="31"/>
      <c r="Y379" s="31"/>
      <c r="Z379" s="26"/>
      <c r="AA379" s="31"/>
    </row>
    <row r="380" spans="1:27" s="6" customFormat="1">
      <c r="A380" s="10"/>
      <c r="B380" s="10"/>
      <c r="C380" s="177"/>
      <c r="D380" s="31"/>
      <c r="E380" s="178" t="str">
        <f>IF($C380="","",VLOOKUP($C380,分類コード!$B$1:$C$11,2,0))</f>
        <v/>
      </c>
      <c r="F380" s="30"/>
      <c r="G380" s="28"/>
      <c r="H380" s="13"/>
      <c r="I380" s="28"/>
      <c r="M380" s="31"/>
      <c r="N380" s="31"/>
      <c r="O380" s="31"/>
      <c r="P380" s="31"/>
      <c r="Q380" s="31"/>
      <c r="R380" s="31"/>
      <c r="S380" s="31"/>
      <c r="T380" s="31"/>
      <c r="U380" s="31"/>
      <c r="Y380" s="31"/>
      <c r="Z380" s="26"/>
      <c r="AA380" s="31"/>
    </row>
    <row r="381" spans="1:27" s="6" customFormat="1">
      <c r="A381" s="10"/>
      <c r="B381" s="10"/>
      <c r="C381" s="177"/>
      <c r="D381" s="31"/>
      <c r="E381" s="178" t="str">
        <f>IF($C381="","",VLOOKUP($C381,分類コード!$B$1:$C$11,2,0))</f>
        <v/>
      </c>
      <c r="F381" s="30"/>
      <c r="G381" s="28"/>
      <c r="H381" s="13"/>
      <c r="I381" s="28"/>
      <c r="M381" s="31"/>
      <c r="N381" s="31"/>
      <c r="O381" s="31"/>
      <c r="P381" s="31"/>
      <c r="Q381" s="31"/>
      <c r="R381" s="31"/>
      <c r="S381" s="31"/>
      <c r="T381" s="31"/>
      <c r="U381" s="31"/>
      <c r="Y381" s="31"/>
      <c r="Z381" s="26"/>
      <c r="AA381" s="31"/>
    </row>
    <row r="382" spans="1:27" s="6" customFormat="1">
      <c r="A382" s="10"/>
      <c r="B382" s="10"/>
      <c r="C382" s="177"/>
      <c r="D382" s="31"/>
      <c r="E382" s="178" t="str">
        <f>IF($C382="","",VLOOKUP($C382,分類コード!$B$1:$C$11,2,0))</f>
        <v/>
      </c>
      <c r="F382" s="30"/>
      <c r="G382" s="28"/>
      <c r="H382" s="13"/>
      <c r="I382" s="28"/>
      <c r="M382" s="31"/>
      <c r="N382" s="31"/>
      <c r="O382" s="31"/>
      <c r="P382" s="31"/>
      <c r="Q382" s="31"/>
      <c r="R382" s="31"/>
      <c r="S382" s="31"/>
      <c r="T382" s="31"/>
      <c r="U382" s="31"/>
      <c r="Y382" s="31"/>
      <c r="Z382" s="26"/>
      <c r="AA382" s="31"/>
    </row>
    <row r="383" spans="1:27" s="6" customFormat="1">
      <c r="A383" s="10"/>
      <c r="B383" s="10"/>
      <c r="C383" s="177"/>
      <c r="D383" s="31"/>
      <c r="E383" s="178" t="str">
        <f>IF($C383="","",VLOOKUP($C383,分類コード!$B$1:$C$11,2,0))</f>
        <v/>
      </c>
      <c r="F383" s="30"/>
      <c r="G383" s="28"/>
      <c r="H383" s="13"/>
      <c r="I383" s="28"/>
      <c r="M383" s="31"/>
      <c r="N383" s="31"/>
      <c r="O383" s="31"/>
      <c r="P383" s="31"/>
      <c r="Q383" s="31"/>
      <c r="R383" s="31"/>
      <c r="S383" s="31"/>
      <c r="T383" s="31"/>
      <c r="U383" s="31"/>
      <c r="Y383" s="31"/>
      <c r="Z383" s="26"/>
      <c r="AA383" s="31"/>
    </row>
    <row r="384" spans="1:27" s="6" customFormat="1">
      <c r="A384" s="10"/>
      <c r="B384" s="10"/>
      <c r="C384" s="177"/>
      <c r="D384" s="31"/>
      <c r="E384" s="178" t="str">
        <f>IF($C384="","",VLOOKUP($C384,分類コード!$B$1:$C$11,2,0))</f>
        <v/>
      </c>
      <c r="F384" s="30"/>
      <c r="G384" s="28"/>
      <c r="H384" s="13"/>
      <c r="I384" s="28"/>
      <c r="M384" s="31"/>
      <c r="N384" s="31"/>
      <c r="O384" s="31"/>
      <c r="P384" s="31"/>
      <c r="Q384" s="31"/>
      <c r="R384" s="31"/>
      <c r="S384" s="31"/>
      <c r="T384" s="31"/>
      <c r="U384" s="31"/>
      <c r="Y384" s="31"/>
      <c r="Z384" s="26"/>
      <c r="AA384" s="31"/>
    </row>
    <row r="385" spans="1:27" s="6" customFormat="1">
      <c r="A385" s="10"/>
      <c r="B385" s="10"/>
      <c r="C385" s="177"/>
      <c r="D385" s="31"/>
      <c r="E385" s="178" t="str">
        <f>IF($C385="","",VLOOKUP($C385,分類コード!$B$1:$C$11,2,0))</f>
        <v/>
      </c>
      <c r="F385" s="30"/>
      <c r="G385" s="28"/>
      <c r="H385" s="13"/>
      <c r="I385" s="28"/>
      <c r="M385" s="31"/>
      <c r="N385" s="31"/>
      <c r="O385" s="31"/>
      <c r="P385" s="31"/>
      <c r="Q385" s="31"/>
      <c r="R385" s="31"/>
      <c r="S385" s="31"/>
      <c r="T385" s="31"/>
      <c r="U385" s="31"/>
      <c r="Y385" s="31"/>
      <c r="Z385" s="26"/>
      <c r="AA385" s="31"/>
    </row>
    <row r="386" spans="1:27" s="6" customFormat="1">
      <c r="A386" s="10"/>
      <c r="B386" s="10"/>
      <c r="C386" s="177"/>
      <c r="D386" s="31"/>
      <c r="E386" s="178" t="str">
        <f>IF($C386="","",VLOOKUP($C386,分類コード!$B$1:$C$11,2,0))</f>
        <v/>
      </c>
      <c r="F386" s="30"/>
      <c r="G386" s="28"/>
      <c r="H386" s="13"/>
      <c r="I386" s="28"/>
      <c r="M386" s="31"/>
      <c r="N386" s="31"/>
      <c r="O386" s="31"/>
      <c r="P386" s="31"/>
      <c r="Q386" s="31"/>
      <c r="R386" s="31"/>
      <c r="S386" s="31"/>
      <c r="T386" s="31"/>
      <c r="U386" s="31"/>
      <c r="Y386" s="31"/>
      <c r="Z386" s="26"/>
      <c r="AA386" s="31"/>
    </row>
    <row r="387" spans="1:27" s="6" customFormat="1">
      <c r="A387" s="10"/>
      <c r="B387" s="10"/>
      <c r="C387" s="177"/>
      <c r="D387" s="31"/>
      <c r="E387" s="178" t="str">
        <f>IF($C387="","",VLOOKUP($C387,分類コード!$B$1:$C$11,2,0))</f>
        <v/>
      </c>
      <c r="F387" s="30"/>
      <c r="G387" s="28"/>
      <c r="H387" s="13"/>
      <c r="I387" s="28"/>
      <c r="M387" s="31"/>
      <c r="N387" s="31"/>
      <c r="O387" s="31"/>
      <c r="P387" s="31"/>
      <c r="Q387" s="31"/>
      <c r="R387" s="31"/>
      <c r="S387" s="31"/>
      <c r="T387" s="31"/>
      <c r="U387" s="31"/>
      <c r="Y387" s="31"/>
      <c r="Z387" s="26"/>
      <c r="AA387" s="31"/>
    </row>
    <row r="388" spans="1:27" s="6" customFormat="1">
      <c r="A388" s="10"/>
      <c r="B388" s="10"/>
      <c r="C388" s="177"/>
      <c r="D388" s="31"/>
      <c r="E388" s="178" t="str">
        <f>IF($C388="","",VLOOKUP($C388,分類コード!$B$1:$C$11,2,0))</f>
        <v/>
      </c>
      <c r="F388" s="30"/>
      <c r="G388" s="28"/>
      <c r="H388" s="13"/>
      <c r="I388" s="28"/>
      <c r="M388" s="31"/>
      <c r="N388" s="31"/>
      <c r="O388" s="31"/>
      <c r="P388" s="31"/>
      <c r="Q388" s="31"/>
      <c r="R388" s="31"/>
      <c r="S388" s="31"/>
      <c r="T388" s="31"/>
      <c r="U388" s="31"/>
      <c r="Y388" s="31"/>
      <c r="Z388" s="26"/>
      <c r="AA388" s="31"/>
    </row>
    <row r="389" spans="1:27" s="6" customFormat="1">
      <c r="A389" s="10"/>
      <c r="B389" s="10"/>
      <c r="C389" s="177"/>
      <c r="D389" s="31"/>
      <c r="E389" s="178" t="str">
        <f>IF($C389="","",VLOOKUP($C389,分類コード!$B$1:$C$11,2,0))</f>
        <v/>
      </c>
      <c r="F389" s="30"/>
      <c r="G389" s="28"/>
      <c r="H389" s="13"/>
      <c r="I389" s="28"/>
      <c r="M389" s="31"/>
      <c r="N389" s="31"/>
      <c r="O389" s="31"/>
      <c r="P389" s="31"/>
      <c r="Q389" s="31"/>
      <c r="R389" s="31"/>
      <c r="S389" s="31"/>
      <c r="T389" s="31"/>
      <c r="U389" s="31"/>
      <c r="Y389" s="31"/>
      <c r="Z389" s="26"/>
      <c r="AA389" s="31"/>
    </row>
    <row r="390" spans="1:27" s="6" customFormat="1">
      <c r="A390" s="10"/>
      <c r="B390" s="10"/>
      <c r="C390" s="177"/>
      <c r="D390" s="31"/>
      <c r="E390" s="178" t="str">
        <f>IF($C390="","",VLOOKUP($C390,分類コード!$B$1:$C$11,2,0))</f>
        <v/>
      </c>
      <c r="F390" s="30"/>
      <c r="G390" s="28"/>
      <c r="H390" s="13"/>
      <c r="I390" s="28"/>
      <c r="M390" s="31"/>
      <c r="N390" s="31"/>
      <c r="O390" s="31"/>
      <c r="P390" s="31"/>
      <c r="Q390" s="31"/>
      <c r="R390" s="31"/>
      <c r="S390" s="31"/>
      <c r="T390" s="31"/>
      <c r="U390" s="31"/>
      <c r="Y390" s="31"/>
      <c r="Z390" s="26"/>
      <c r="AA390" s="31"/>
    </row>
    <row r="391" spans="1:27" s="6" customFormat="1">
      <c r="A391" s="10"/>
      <c r="B391" s="10"/>
      <c r="C391" s="177"/>
      <c r="D391" s="31"/>
      <c r="E391" s="178" t="str">
        <f>IF($C391="","",VLOOKUP($C391,分類コード!$B$1:$C$11,2,0))</f>
        <v/>
      </c>
      <c r="F391" s="30"/>
      <c r="G391" s="28"/>
      <c r="H391" s="13"/>
      <c r="I391" s="28"/>
      <c r="M391" s="31"/>
      <c r="N391" s="31"/>
      <c r="O391" s="31"/>
      <c r="P391" s="31"/>
      <c r="Q391" s="31"/>
      <c r="R391" s="31"/>
      <c r="S391" s="31"/>
      <c r="T391" s="31"/>
      <c r="U391" s="31"/>
      <c r="Y391" s="31"/>
      <c r="Z391" s="26"/>
      <c r="AA391" s="31"/>
    </row>
    <row r="392" spans="1:27" s="6" customFormat="1">
      <c r="A392" s="10"/>
      <c r="B392" s="10"/>
      <c r="C392" s="177"/>
      <c r="D392" s="31"/>
      <c r="E392" s="178" t="str">
        <f>IF($C392="","",VLOOKUP($C392,分類コード!$B$1:$C$11,2,0))</f>
        <v/>
      </c>
      <c r="F392" s="30"/>
      <c r="G392" s="28"/>
      <c r="H392" s="13"/>
      <c r="I392" s="28"/>
      <c r="M392" s="31"/>
      <c r="N392" s="31"/>
      <c r="O392" s="31"/>
      <c r="P392" s="31"/>
      <c r="Q392" s="31"/>
      <c r="R392" s="31"/>
      <c r="S392" s="31"/>
      <c r="T392" s="31"/>
      <c r="U392" s="31"/>
      <c r="Y392" s="31"/>
      <c r="Z392" s="26"/>
      <c r="AA392" s="31"/>
    </row>
    <row r="393" spans="1:27" s="6" customFormat="1">
      <c r="A393" s="10"/>
      <c r="B393" s="10"/>
      <c r="C393" s="177"/>
      <c r="D393" s="31"/>
      <c r="E393" s="178" t="str">
        <f>IF($C393="","",VLOOKUP($C393,分類コード!$B$1:$C$11,2,0))</f>
        <v/>
      </c>
      <c r="F393" s="30"/>
      <c r="G393" s="28"/>
      <c r="H393" s="13"/>
      <c r="I393" s="28"/>
      <c r="M393" s="31"/>
      <c r="N393" s="31"/>
      <c r="O393" s="31"/>
      <c r="P393" s="31"/>
      <c r="Q393" s="31"/>
      <c r="R393" s="31"/>
      <c r="S393" s="31"/>
      <c r="T393" s="31"/>
      <c r="U393" s="31"/>
      <c r="Y393" s="31"/>
      <c r="Z393" s="26"/>
      <c r="AA393" s="31"/>
    </row>
    <row r="394" spans="1:27" s="6" customFormat="1">
      <c r="A394" s="10"/>
      <c r="B394" s="10"/>
      <c r="C394" s="177"/>
      <c r="D394" s="31"/>
      <c r="E394" s="178" t="str">
        <f>IF($C394="","",VLOOKUP($C394,分類コード!$B$1:$C$11,2,0))</f>
        <v/>
      </c>
      <c r="F394" s="30"/>
      <c r="G394" s="28"/>
      <c r="H394" s="13"/>
      <c r="I394" s="28"/>
      <c r="M394" s="31"/>
      <c r="N394" s="31"/>
      <c r="O394" s="31"/>
      <c r="P394" s="31"/>
      <c r="Q394" s="31"/>
      <c r="R394" s="31"/>
      <c r="S394" s="31"/>
      <c r="T394" s="31"/>
      <c r="U394" s="31"/>
      <c r="Y394" s="31"/>
      <c r="Z394" s="26"/>
      <c r="AA394" s="31"/>
    </row>
    <row r="395" spans="1:27" s="6" customFormat="1">
      <c r="A395" s="10"/>
      <c r="B395" s="10"/>
      <c r="C395" s="177"/>
      <c r="D395" s="31"/>
      <c r="E395" s="178" t="str">
        <f>IF($C395="","",VLOOKUP($C395,分類コード!$B$1:$C$11,2,0))</f>
        <v/>
      </c>
      <c r="F395" s="30"/>
      <c r="G395" s="28"/>
      <c r="H395" s="13"/>
      <c r="I395" s="28"/>
      <c r="M395" s="31"/>
      <c r="N395" s="31"/>
      <c r="O395" s="31"/>
      <c r="P395" s="31"/>
      <c r="Q395" s="31"/>
      <c r="R395" s="31"/>
      <c r="S395" s="31"/>
      <c r="T395" s="31"/>
      <c r="U395" s="31"/>
      <c r="Y395" s="31"/>
      <c r="Z395" s="26"/>
      <c r="AA395" s="31"/>
    </row>
    <row r="396" spans="1:27" s="6" customFormat="1">
      <c r="A396" s="10"/>
      <c r="B396" s="10"/>
      <c r="C396" s="177"/>
      <c r="D396" s="31"/>
      <c r="E396" s="178" t="str">
        <f>IF($C396="","",VLOOKUP($C396,分類コード!$B$1:$C$11,2,0))</f>
        <v/>
      </c>
      <c r="F396" s="30"/>
      <c r="G396" s="28"/>
      <c r="H396" s="13"/>
      <c r="I396" s="28"/>
      <c r="M396" s="31"/>
      <c r="N396" s="31"/>
      <c r="O396" s="31"/>
      <c r="P396" s="31"/>
      <c r="Q396" s="31"/>
      <c r="R396" s="31"/>
      <c r="S396" s="31"/>
      <c r="T396" s="31"/>
      <c r="U396" s="31"/>
      <c r="Y396" s="31"/>
      <c r="Z396" s="26"/>
      <c r="AA396" s="31"/>
    </row>
    <row r="397" spans="1:27" s="6" customFormat="1">
      <c r="A397" s="10"/>
      <c r="B397" s="10"/>
      <c r="C397" s="177"/>
      <c r="D397" s="31"/>
      <c r="E397" s="178" t="str">
        <f>IF($C397="","",VLOOKUP($C397,分類コード!$B$1:$C$11,2,0))</f>
        <v/>
      </c>
      <c r="F397" s="30"/>
      <c r="G397" s="28"/>
      <c r="H397" s="13"/>
      <c r="I397" s="28"/>
      <c r="M397" s="31"/>
      <c r="N397" s="31"/>
      <c r="O397" s="31"/>
      <c r="P397" s="31"/>
      <c r="Q397" s="31"/>
      <c r="R397" s="31"/>
      <c r="S397" s="31"/>
      <c r="T397" s="31"/>
      <c r="U397" s="31"/>
      <c r="Y397" s="31"/>
      <c r="Z397" s="26"/>
      <c r="AA397" s="31"/>
    </row>
    <row r="398" spans="1:27" s="6" customFormat="1">
      <c r="A398" s="10"/>
      <c r="B398" s="10"/>
      <c r="C398" s="177"/>
      <c r="D398" s="31"/>
      <c r="E398" s="178" t="str">
        <f>IF($C398="","",VLOOKUP($C398,分類コード!$B$1:$C$11,2,0))</f>
        <v/>
      </c>
      <c r="F398" s="30"/>
      <c r="G398" s="28"/>
      <c r="H398" s="13"/>
      <c r="I398" s="28"/>
      <c r="M398" s="31"/>
      <c r="N398" s="31"/>
      <c r="O398" s="31"/>
      <c r="P398" s="31"/>
      <c r="Q398" s="31"/>
      <c r="R398" s="31"/>
      <c r="S398" s="31"/>
      <c r="T398" s="31"/>
      <c r="U398" s="31"/>
      <c r="Y398" s="31"/>
      <c r="Z398" s="26"/>
      <c r="AA398" s="31"/>
    </row>
    <row r="399" spans="1:27" s="6" customFormat="1">
      <c r="A399" s="10"/>
      <c r="B399" s="10"/>
      <c r="C399" s="177"/>
      <c r="D399" s="31"/>
      <c r="E399" s="178" t="str">
        <f>IF($C399="","",VLOOKUP($C399,分類コード!$B$1:$C$11,2,0))</f>
        <v/>
      </c>
      <c r="F399" s="30"/>
      <c r="G399" s="28"/>
      <c r="H399" s="13"/>
      <c r="I399" s="28"/>
      <c r="M399" s="31"/>
      <c r="N399" s="31"/>
      <c r="O399" s="31"/>
      <c r="P399" s="31"/>
      <c r="Q399" s="31"/>
      <c r="R399" s="31"/>
      <c r="S399" s="31"/>
      <c r="T399" s="31"/>
      <c r="U399" s="31"/>
      <c r="Y399" s="31"/>
      <c r="Z399" s="26"/>
      <c r="AA399" s="31"/>
    </row>
    <row r="400" spans="1:27" s="6" customFormat="1">
      <c r="A400" s="10"/>
      <c r="B400" s="10"/>
      <c r="C400" s="177"/>
      <c r="D400" s="31"/>
      <c r="E400" s="178" t="str">
        <f>IF($C400="","",VLOOKUP($C400,分類コード!$B$1:$C$11,2,0))</f>
        <v/>
      </c>
      <c r="F400" s="30"/>
      <c r="G400" s="28"/>
      <c r="H400" s="13"/>
      <c r="I400" s="28"/>
      <c r="M400" s="31"/>
      <c r="N400" s="31"/>
      <c r="O400" s="31"/>
      <c r="P400" s="31"/>
      <c r="Q400" s="31"/>
      <c r="R400" s="31"/>
      <c r="S400" s="31"/>
      <c r="T400" s="31"/>
      <c r="U400" s="31"/>
      <c r="Y400" s="31"/>
      <c r="Z400" s="26"/>
      <c r="AA400" s="31"/>
    </row>
    <row r="401" spans="1:27" s="6" customFormat="1">
      <c r="A401" s="10"/>
      <c r="B401" s="10"/>
      <c r="C401" s="177"/>
      <c r="D401" s="31"/>
      <c r="E401" s="178" t="str">
        <f>IF($C401="","",VLOOKUP($C401,分類コード!$B$1:$C$11,2,0))</f>
        <v/>
      </c>
      <c r="F401" s="30"/>
      <c r="G401" s="28"/>
      <c r="H401" s="13"/>
      <c r="I401" s="28"/>
      <c r="M401" s="31"/>
      <c r="N401" s="31"/>
      <c r="O401" s="31"/>
      <c r="P401" s="31"/>
      <c r="Q401" s="31"/>
      <c r="R401" s="31"/>
      <c r="S401" s="31"/>
      <c r="T401" s="31"/>
      <c r="U401" s="31"/>
      <c r="Y401" s="31"/>
      <c r="Z401" s="26"/>
      <c r="AA401" s="31"/>
    </row>
    <row r="402" spans="1:27" s="6" customFormat="1">
      <c r="A402" s="10"/>
      <c r="B402" s="10"/>
      <c r="C402" s="177"/>
      <c r="D402" s="31"/>
      <c r="E402" s="178" t="str">
        <f>IF($C402="","",VLOOKUP($C402,分類コード!$B$1:$C$11,2,0))</f>
        <v/>
      </c>
      <c r="F402" s="30"/>
      <c r="G402" s="28"/>
      <c r="H402" s="13"/>
      <c r="I402" s="28"/>
      <c r="M402" s="31"/>
      <c r="N402" s="31"/>
      <c r="O402" s="31"/>
      <c r="P402" s="31"/>
      <c r="Q402" s="31"/>
      <c r="R402" s="31"/>
      <c r="S402" s="31"/>
      <c r="T402" s="31"/>
      <c r="U402" s="31"/>
      <c r="Y402" s="31"/>
      <c r="Z402" s="26"/>
      <c r="AA402" s="31"/>
    </row>
    <row r="403" spans="1:27" s="6" customFormat="1">
      <c r="A403" s="10"/>
      <c r="B403" s="10"/>
      <c r="C403" s="177"/>
      <c r="D403" s="31"/>
      <c r="E403" s="178" t="str">
        <f>IF($C403="","",VLOOKUP($C403,分類コード!$B$1:$C$11,2,0))</f>
        <v/>
      </c>
      <c r="F403" s="30"/>
      <c r="G403" s="28"/>
      <c r="H403" s="13"/>
      <c r="I403" s="28"/>
      <c r="M403" s="31"/>
      <c r="N403" s="31"/>
      <c r="O403" s="31"/>
      <c r="P403" s="31"/>
      <c r="Q403" s="31"/>
      <c r="R403" s="31"/>
      <c r="S403" s="31"/>
      <c r="T403" s="31"/>
      <c r="U403" s="31"/>
      <c r="Y403" s="31"/>
      <c r="Z403" s="26"/>
      <c r="AA403" s="31"/>
    </row>
    <row r="404" spans="1:27" s="6" customFormat="1">
      <c r="A404" s="10"/>
      <c r="B404" s="10"/>
      <c r="C404" s="177"/>
      <c r="D404" s="31"/>
      <c r="E404" s="178" t="str">
        <f>IF($C404="","",VLOOKUP($C404,分類コード!$B$1:$C$11,2,0))</f>
        <v/>
      </c>
      <c r="F404" s="30"/>
      <c r="G404" s="28"/>
      <c r="H404" s="13"/>
      <c r="I404" s="28"/>
      <c r="M404" s="31"/>
      <c r="N404" s="31"/>
      <c r="O404" s="31"/>
      <c r="P404" s="31"/>
      <c r="Q404" s="31"/>
      <c r="R404" s="31"/>
      <c r="S404" s="31"/>
      <c r="T404" s="31"/>
      <c r="U404" s="31"/>
      <c r="Y404" s="31"/>
      <c r="Z404" s="26"/>
      <c r="AA404" s="31"/>
    </row>
    <row r="405" spans="1:27" s="6" customFormat="1">
      <c r="A405" s="10"/>
      <c r="B405" s="10"/>
      <c r="C405" s="177"/>
      <c r="D405" s="31"/>
      <c r="E405" s="178" t="str">
        <f>IF($C405="","",VLOOKUP($C405,分類コード!$B$1:$C$11,2,0))</f>
        <v/>
      </c>
      <c r="F405" s="30"/>
      <c r="G405" s="28"/>
      <c r="H405" s="13"/>
      <c r="I405" s="28"/>
      <c r="M405" s="31"/>
      <c r="N405" s="31"/>
      <c r="O405" s="31"/>
      <c r="P405" s="31"/>
      <c r="Q405" s="31"/>
      <c r="R405" s="31"/>
      <c r="S405" s="31"/>
      <c r="T405" s="31"/>
      <c r="U405" s="31"/>
      <c r="Y405" s="31"/>
      <c r="Z405" s="26"/>
      <c r="AA405" s="31"/>
    </row>
    <row r="406" spans="1:27" s="6" customFormat="1">
      <c r="A406" s="10"/>
      <c r="B406" s="10"/>
      <c r="C406" s="177"/>
      <c r="D406" s="31"/>
      <c r="E406" s="178" t="str">
        <f>IF($C406="","",VLOOKUP($C406,分類コード!$B$1:$C$11,2,0))</f>
        <v/>
      </c>
      <c r="F406" s="30"/>
      <c r="G406" s="28"/>
      <c r="H406" s="13"/>
      <c r="I406" s="28"/>
      <c r="M406" s="31"/>
      <c r="N406" s="31"/>
      <c r="O406" s="31"/>
      <c r="P406" s="31"/>
      <c r="Q406" s="31"/>
      <c r="R406" s="31"/>
      <c r="S406" s="31"/>
      <c r="T406" s="31"/>
      <c r="U406" s="31"/>
      <c r="Y406" s="31"/>
      <c r="Z406" s="26"/>
      <c r="AA406" s="31"/>
    </row>
    <row r="407" spans="1:27" s="6" customFormat="1">
      <c r="A407" s="10"/>
      <c r="B407" s="10"/>
      <c r="C407" s="177"/>
      <c r="D407" s="31"/>
      <c r="E407" s="178" t="str">
        <f>IF($C407="","",VLOOKUP($C407,分類コード!$B$1:$C$11,2,0))</f>
        <v/>
      </c>
      <c r="F407" s="30"/>
      <c r="G407" s="28"/>
      <c r="H407" s="13"/>
      <c r="I407" s="28"/>
      <c r="M407" s="31"/>
      <c r="N407" s="31"/>
      <c r="O407" s="31"/>
      <c r="P407" s="31"/>
      <c r="Q407" s="31"/>
      <c r="R407" s="31"/>
      <c r="S407" s="31"/>
      <c r="T407" s="31"/>
      <c r="U407" s="31"/>
      <c r="Y407" s="31"/>
      <c r="Z407" s="26"/>
      <c r="AA407" s="31"/>
    </row>
    <row r="408" spans="1:27" s="6" customFormat="1">
      <c r="A408" s="10"/>
      <c r="B408" s="10"/>
      <c r="C408" s="177"/>
      <c r="D408" s="31"/>
      <c r="E408" s="178" t="str">
        <f>IF($C408="","",VLOOKUP($C408,分類コード!$B$1:$C$11,2,0))</f>
        <v/>
      </c>
      <c r="F408" s="30"/>
      <c r="G408" s="28"/>
      <c r="H408" s="13"/>
      <c r="I408" s="28"/>
      <c r="M408" s="31"/>
      <c r="N408" s="31"/>
      <c r="O408" s="31"/>
      <c r="P408" s="31"/>
      <c r="Q408" s="31"/>
      <c r="R408" s="31"/>
      <c r="S408" s="31"/>
      <c r="T408" s="31"/>
      <c r="U408" s="31"/>
      <c r="Y408" s="31"/>
      <c r="Z408" s="26"/>
      <c r="AA408" s="31"/>
    </row>
    <row r="409" spans="1:27" s="6" customFormat="1">
      <c r="A409" s="10"/>
      <c r="B409" s="10"/>
      <c r="C409" s="177"/>
      <c r="D409" s="31"/>
      <c r="E409" s="178" t="str">
        <f>IF($C409="","",VLOOKUP($C409,分類コード!$B$1:$C$11,2,0))</f>
        <v/>
      </c>
      <c r="F409" s="30"/>
      <c r="G409" s="28"/>
      <c r="H409" s="13"/>
      <c r="I409" s="28"/>
      <c r="M409" s="31"/>
      <c r="N409" s="31"/>
      <c r="O409" s="31"/>
      <c r="P409" s="31"/>
      <c r="Q409" s="31"/>
      <c r="R409" s="31"/>
      <c r="S409" s="31"/>
      <c r="T409" s="31"/>
      <c r="U409" s="31"/>
      <c r="Y409" s="31"/>
      <c r="Z409" s="26"/>
      <c r="AA409" s="31"/>
    </row>
    <row r="410" spans="1:27" s="6" customFormat="1">
      <c r="A410" s="10"/>
      <c r="B410" s="10"/>
      <c r="C410" s="177"/>
      <c r="D410" s="31"/>
      <c r="E410" s="178" t="str">
        <f>IF($C410="","",VLOOKUP($C410,分類コード!$B$1:$C$11,2,0))</f>
        <v/>
      </c>
      <c r="F410" s="30"/>
      <c r="G410" s="28"/>
      <c r="H410" s="13"/>
      <c r="I410" s="28"/>
      <c r="M410" s="31"/>
      <c r="N410" s="31"/>
      <c r="O410" s="31"/>
      <c r="P410" s="31"/>
      <c r="Q410" s="31"/>
      <c r="R410" s="31"/>
      <c r="S410" s="31"/>
      <c r="T410" s="31"/>
      <c r="U410" s="31"/>
      <c r="Y410" s="31"/>
      <c r="Z410" s="26"/>
      <c r="AA410" s="31"/>
    </row>
    <row r="411" spans="1:27" s="6" customFormat="1">
      <c r="A411" s="10"/>
      <c r="B411" s="10"/>
      <c r="C411" s="177"/>
      <c r="D411" s="31"/>
      <c r="E411" s="178" t="str">
        <f>IF($C411="","",VLOOKUP($C411,分類コード!$B$1:$C$11,2,0))</f>
        <v/>
      </c>
      <c r="F411" s="30"/>
      <c r="G411" s="28"/>
      <c r="H411" s="13"/>
      <c r="I411" s="28"/>
      <c r="M411" s="31"/>
      <c r="N411" s="31"/>
      <c r="O411" s="31"/>
      <c r="P411" s="31"/>
      <c r="Q411" s="31"/>
      <c r="R411" s="31"/>
      <c r="S411" s="31"/>
      <c r="T411" s="31"/>
      <c r="U411" s="31"/>
      <c r="Y411" s="31"/>
      <c r="Z411" s="26"/>
      <c r="AA411" s="31"/>
    </row>
    <row r="412" spans="1:27" s="6" customFormat="1">
      <c r="A412" s="10"/>
      <c r="B412" s="10"/>
      <c r="C412" s="177"/>
      <c r="D412" s="31"/>
      <c r="E412" s="178" t="str">
        <f>IF($C412="","",VLOOKUP($C412,分類コード!$B$1:$C$11,2,0))</f>
        <v/>
      </c>
      <c r="F412" s="30"/>
      <c r="G412" s="28"/>
      <c r="H412" s="13"/>
      <c r="I412" s="28"/>
      <c r="M412" s="31"/>
      <c r="N412" s="31"/>
      <c r="O412" s="31"/>
      <c r="P412" s="31"/>
      <c r="Q412" s="31"/>
      <c r="R412" s="31"/>
      <c r="S412" s="31"/>
      <c r="T412" s="31"/>
      <c r="U412" s="31"/>
      <c r="Y412" s="31"/>
      <c r="Z412" s="26"/>
      <c r="AA412" s="31"/>
    </row>
    <row r="413" spans="1:27" s="6" customFormat="1">
      <c r="A413" s="10"/>
      <c r="B413" s="10"/>
      <c r="C413" s="177"/>
      <c r="D413" s="31"/>
      <c r="E413" s="178" t="str">
        <f>IF($C413="","",VLOOKUP($C413,分類コード!$B$1:$C$11,2,0))</f>
        <v/>
      </c>
      <c r="F413" s="30"/>
      <c r="G413" s="28"/>
      <c r="H413" s="13"/>
      <c r="I413" s="28"/>
      <c r="M413" s="31"/>
      <c r="N413" s="31"/>
      <c r="O413" s="31"/>
      <c r="P413" s="31"/>
      <c r="Q413" s="31"/>
      <c r="R413" s="31"/>
      <c r="S413" s="31"/>
      <c r="T413" s="31"/>
      <c r="U413" s="31"/>
      <c r="Y413" s="31"/>
      <c r="Z413" s="26"/>
      <c r="AA413" s="31"/>
    </row>
    <row r="414" spans="1:27" s="6" customFormat="1">
      <c r="A414" s="10"/>
      <c r="B414" s="10"/>
      <c r="C414" s="177"/>
      <c r="D414" s="31"/>
      <c r="E414" s="178" t="str">
        <f>IF($C414="","",VLOOKUP($C414,分類コード!$B$1:$C$11,2,0))</f>
        <v/>
      </c>
      <c r="F414" s="30"/>
      <c r="G414" s="28"/>
      <c r="H414" s="13"/>
      <c r="I414" s="28"/>
      <c r="M414" s="31"/>
      <c r="N414" s="31"/>
      <c r="O414" s="31"/>
      <c r="P414" s="31"/>
      <c r="Q414" s="31"/>
      <c r="R414" s="31"/>
      <c r="S414" s="31"/>
      <c r="T414" s="31"/>
      <c r="U414" s="31"/>
      <c r="Y414" s="31"/>
      <c r="Z414" s="26"/>
      <c r="AA414" s="31"/>
    </row>
    <row r="415" spans="1:27" s="6" customFormat="1">
      <c r="A415" s="10"/>
      <c r="B415" s="10"/>
      <c r="C415" s="177"/>
      <c r="D415" s="31"/>
      <c r="E415" s="178" t="str">
        <f>IF($C415="","",VLOOKUP($C415,分類コード!$B$1:$C$11,2,0))</f>
        <v/>
      </c>
      <c r="F415" s="30"/>
      <c r="G415" s="28"/>
      <c r="H415" s="13"/>
      <c r="I415" s="28"/>
      <c r="M415" s="31"/>
      <c r="N415" s="31"/>
      <c r="O415" s="31"/>
      <c r="P415" s="31"/>
      <c r="Q415" s="31"/>
      <c r="R415" s="31"/>
      <c r="S415" s="31"/>
      <c r="T415" s="31"/>
      <c r="U415" s="31"/>
      <c r="Y415" s="31"/>
      <c r="Z415" s="26"/>
      <c r="AA415" s="31"/>
    </row>
    <row r="416" spans="1:27" s="6" customFormat="1">
      <c r="A416" s="10"/>
      <c r="B416" s="10"/>
      <c r="C416" s="177"/>
      <c r="D416" s="31"/>
      <c r="E416" s="178" t="str">
        <f>IF($C416="","",VLOOKUP($C416,分類コード!$B$1:$C$11,2,0))</f>
        <v/>
      </c>
      <c r="F416" s="30"/>
      <c r="G416" s="28"/>
      <c r="H416" s="13"/>
      <c r="I416" s="28"/>
      <c r="M416" s="31"/>
      <c r="N416" s="31"/>
      <c r="O416" s="31"/>
      <c r="P416" s="31"/>
      <c r="Q416" s="31"/>
      <c r="R416" s="31"/>
      <c r="S416" s="31"/>
      <c r="T416" s="31"/>
      <c r="U416" s="31"/>
      <c r="Y416" s="31"/>
      <c r="Z416" s="26"/>
      <c r="AA416" s="31"/>
    </row>
    <row r="417" spans="1:27" s="6" customFormat="1">
      <c r="A417" s="10"/>
      <c r="B417" s="10"/>
      <c r="C417" s="177"/>
      <c r="D417" s="31"/>
      <c r="E417" s="178" t="str">
        <f>IF($C417="","",VLOOKUP($C417,分類コード!$B$1:$C$11,2,0))</f>
        <v/>
      </c>
      <c r="F417" s="30"/>
      <c r="G417" s="28"/>
      <c r="H417" s="13"/>
      <c r="I417" s="28"/>
      <c r="M417" s="31"/>
      <c r="N417" s="31"/>
      <c r="O417" s="31"/>
      <c r="P417" s="31"/>
      <c r="Q417" s="31"/>
      <c r="R417" s="31"/>
      <c r="S417" s="31"/>
      <c r="T417" s="31"/>
      <c r="U417" s="31"/>
      <c r="Y417" s="31"/>
      <c r="Z417" s="26"/>
      <c r="AA417" s="31"/>
    </row>
    <row r="418" spans="1:27" s="6" customFormat="1">
      <c r="A418" s="10"/>
      <c r="B418" s="10"/>
      <c r="C418" s="177"/>
      <c r="D418" s="31"/>
      <c r="E418" s="178" t="str">
        <f>IF($C418="","",VLOOKUP($C418,分類コード!$B$1:$C$11,2,0))</f>
        <v/>
      </c>
      <c r="F418" s="30"/>
      <c r="G418" s="28"/>
      <c r="H418" s="13"/>
      <c r="I418" s="28"/>
      <c r="M418" s="31"/>
      <c r="N418" s="31"/>
      <c r="O418" s="31"/>
      <c r="P418" s="31"/>
      <c r="Q418" s="31"/>
      <c r="R418" s="31"/>
      <c r="S418" s="31"/>
      <c r="T418" s="31"/>
      <c r="U418" s="31"/>
      <c r="Y418" s="31"/>
      <c r="Z418" s="26"/>
      <c r="AA418" s="31"/>
    </row>
    <row r="419" spans="1:27" s="6" customFormat="1">
      <c r="A419" s="10"/>
      <c r="B419" s="10"/>
      <c r="C419" s="177"/>
      <c r="D419" s="31"/>
      <c r="E419" s="178" t="str">
        <f>IF($C419="","",VLOOKUP($C419,分類コード!$B$1:$C$11,2,0))</f>
        <v/>
      </c>
      <c r="F419" s="30"/>
      <c r="G419" s="28"/>
      <c r="H419" s="13"/>
      <c r="I419" s="28"/>
      <c r="M419" s="31"/>
      <c r="N419" s="31"/>
      <c r="O419" s="31"/>
      <c r="P419" s="31"/>
      <c r="Q419" s="31"/>
      <c r="R419" s="31"/>
      <c r="S419" s="31"/>
      <c r="T419" s="31"/>
      <c r="U419" s="31"/>
      <c r="Y419" s="31"/>
      <c r="Z419" s="26"/>
      <c r="AA419" s="31"/>
    </row>
    <row r="420" spans="1:27" s="6" customFormat="1">
      <c r="A420" s="10"/>
      <c r="B420" s="10"/>
      <c r="C420" s="177"/>
      <c r="D420" s="31"/>
      <c r="E420" s="178" t="str">
        <f>IF($C420="","",VLOOKUP($C420,分類コード!$B$1:$C$11,2,0))</f>
        <v/>
      </c>
      <c r="F420" s="30"/>
      <c r="G420" s="28"/>
      <c r="H420" s="13"/>
      <c r="I420" s="28"/>
      <c r="M420" s="31"/>
      <c r="N420" s="31"/>
      <c r="O420" s="31"/>
      <c r="P420" s="31"/>
      <c r="Q420" s="31"/>
      <c r="R420" s="31"/>
      <c r="S420" s="31"/>
      <c r="T420" s="31"/>
      <c r="U420" s="31"/>
      <c r="Y420" s="31"/>
      <c r="Z420" s="26"/>
      <c r="AA420" s="31"/>
    </row>
    <row r="421" spans="1:27" s="6" customFormat="1">
      <c r="A421" s="10"/>
      <c r="B421" s="10"/>
      <c r="C421" s="177"/>
      <c r="D421" s="31"/>
      <c r="E421" s="178" t="str">
        <f>IF($C421="","",VLOOKUP($C421,分類コード!$B$1:$C$11,2,0))</f>
        <v/>
      </c>
      <c r="F421" s="30"/>
      <c r="G421" s="28"/>
      <c r="H421" s="13"/>
      <c r="I421" s="28"/>
      <c r="M421" s="31"/>
      <c r="N421" s="31"/>
      <c r="O421" s="31"/>
      <c r="P421" s="31"/>
      <c r="Q421" s="31"/>
      <c r="R421" s="31"/>
      <c r="S421" s="31"/>
      <c r="T421" s="31"/>
      <c r="U421" s="31"/>
      <c r="Y421" s="31"/>
      <c r="Z421" s="26"/>
      <c r="AA421" s="31"/>
    </row>
    <row r="422" spans="1:27" s="6" customFormat="1">
      <c r="A422" s="10"/>
      <c r="B422" s="10"/>
      <c r="C422" s="177"/>
      <c r="D422" s="31"/>
      <c r="E422" s="178" t="str">
        <f>IF($C422="","",VLOOKUP($C422,分類コード!$B$1:$C$11,2,0))</f>
        <v/>
      </c>
      <c r="F422" s="30"/>
      <c r="G422" s="28"/>
      <c r="H422" s="13"/>
      <c r="I422" s="28"/>
      <c r="M422" s="31"/>
      <c r="N422" s="31"/>
      <c r="O422" s="31"/>
      <c r="P422" s="31"/>
      <c r="Q422" s="31"/>
      <c r="R422" s="31"/>
      <c r="S422" s="31"/>
      <c r="T422" s="31"/>
      <c r="U422" s="31"/>
      <c r="Y422" s="31"/>
      <c r="Z422" s="26"/>
      <c r="AA422" s="31"/>
    </row>
    <row r="423" spans="1:27" s="6" customFormat="1">
      <c r="A423" s="10"/>
      <c r="B423" s="10"/>
      <c r="C423" s="177"/>
      <c r="D423" s="31"/>
      <c r="E423" s="178" t="str">
        <f>IF($C423="","",VLOOKUP($C423,分類コード!$B$1:$C$11,2,0))</f>
        <v/>
      </c>
      <c r="F423" s="30"/>
      <c r="G423" s="28"/>
      <c r="H423" s="13"/>
      <c r="I423" s="28"/>
      <c r="M423" s="31"/>
      <c r="N423" s="31"/>
      <c r="O423" s="31"/>
      <c r="P423" s="31"/>
      <c r="Q423" s="31"/>
      <c r="R423" s="31"/>
      <c r="S423" s="31"/>
      <c r="T423" s="31"/>
      <c r="U423" s="31"/>
      <c r="Y423" s="31"/>
      <c r="Z423" s="26"/>
      <c r="AA423" s="31"/>
    </row>
    <row r="424" spans="1:27" s="6" customFormat="1">
      <c r="A424" s="10"/>
      <c r="B424" s="10"/>
      <c r="C424" s="177"/>
      <c r="D424" s="31"/>
      <c r="E424" s="178" t="str">
        <f>IF($C424="","",VLOOKUP($C424,分類コード!$B$1:$C$11,2,0))</f>
        <v/>
      </c>
      <c r="F424" s="30"/>
      <c r="G424" s="28"/>
      <c r="H424" s="13"/>
      <c r="I424" s="28"/>
      <c r="M424" s="31"/>
      <c r="N424" s="31"/>
      <c r="O424" s="31"/>
      <c r="P424" s="31"/>
      <c r="Q424" s="31"/>
      <c r="R424" s="31"/>
      <c r="S424" s="31"/>
      <c r="T424" s="31"/>
      <c r="U424" s="31"/>
      <c r="Y424" s="31"/>
      <c r="Z424" s="26"/>
      <c r="AA424" s="31"/>
    </row>
    <row r="425" spans="1:27" s="6" customFormat="1">
      <c r="A425" s="10"/>
      <c r="B425" s="10"/>
      <c r="C425" s="177"/>
      <c r="D425" s="31"/>
      <c r="E425" s="178" t="str">
        <f>IF($C425="","",VLOOKUP($C425,分類コード!$B$1:$C$11,2,0))</f>
        <v/>
      </c>
      <c r="F425" s="30"/>
      <c r="G425" s="28"/>
      <c r="H425" s="13"/>
      <c r="I425" s="28"/>
      <c r="M425" s="31"/>
      <c r="N425" s="31"/>
      <c r="O425" s="31"/>
      <c r="P425" s="31"/>
      <c r="Q425" s="31"/>
      <c r="R425" s="31"/>
      <c r="S425" s="31"/>
      <c r="T425" s="31"/>
      <c r="U425" s="31"/>
      <c r="Y425" s="31"/>
      <c r="Z425" s="26"/>
      <c r="AA425" s="31"/>
    </row>
    <row r="426" spans="1:27" s="6" customFormat="1">
      <c r="A426" s="10"/>
      <c r="B426" s="10"/>
      <c r="C426" s="177"/>
      <c r="D426" s="31"/>
      <c r="E426" s="178" t="str">
        <f>IF($C426="","",VLOOKUP($C426,分類コード!$B$1:$C$11,2,0))</f>
        <v/>
      </c>
      <c r="F426" s="30"/>
      <c r="G426" s="28"/>
      <c r="H426" s="13"/>
      <c r="I426" s="28"/>
      <c r="M426" s="31"/>
      <c r="N426" s="31"/>
      <c r="O426" s="31"/>
      <c r="P426" s="31"/>
      <c r="Q426" s="31"/>
      <c r="R426" s="31"/>
      <c r="S426" s="31"/>
      <c r="T426" s="31"/>
      <c r="U426" s="31"/>
      <c r="Y426" s="31"/>
      <c r="Z426" s="26"/>
      <c r="AA426" s="31"/>
    </row>
    <row r="427" spans="1:27" s="6" customFormat="1">
      <c r="A427" s="10"/>
      <c r="B427" s="10"/>
      <c r="C427" s="177"/>
      <c r="D427" s="31"/>
      <c r="E427" s="178" t="str">
        <f>IF($C427="","",VLOOKUP($C427,分類コード!$B$1:$C$11,2,0))</f>
        <v/>
      </c>
      <c r="F427" s="30"/>
      <c r="G427" s="28"/>
      <c r="H427" s="13"/>
      <c r="I427" s="28"/>
      <c r="M427" s="31"/>
      <c r="N427" s="31"/>
      <c r="O427" s="31"/>
      <c r="P427" s="31"/>
      <c r="Q427" s="31"/>
      <c r="R427" s="31"/>
      <c r="S427" s="31"/>
      <c r="T427" s="31"/>
      <c r="U427" s="31"/>
      <c r="Y427" s="31"/>
      <c r="Z427" s="26"/>
      <c r="AA427" s="31"/>
    </row>
    <row r="428" spans="1:27" s="6" customFormat="1">
      <c r="A428" s="10"/>
      <c r="B428" s="10"/>
      <c r="C428" s="177"/>
      <c r="D428" s="31"/>
      <c r="E428" s="178" t="str">
        <f>IF($C428="","",VLOOKUP($C428,分類コード!$B$1:$C$11,2,0))</f>
        <v/>
      </c>
      <c r="F428" s="30"/>
      <c r="G428" s="28"/>
      <c r="H428" s="13"/>
      <c r="I428" s="28"/>
      <c r="M428" s="31"/>
      <c r="N428" s="31"/>
      <c r="O428" s="31"/>
      <c r="P428" s="31"/>
      <c r="Q428" s="31"/>
      <c r="R428" s="31"/>
      <c r="S428" s="31"/>
      <c r="T428" s="31"/>
      <c r="U428" s="31"/>
      <c r="Y428" s="31"/>
      <c r="Z428" s="26"/>
      <c r="AA428" s="31"/>
    </row>
    <row r="429" spans="1:27" s="6" customFormat="1">
      <c r="A429" s="10"/>
      <c r="B429" s="10"/>
      <c r="C429" s="177"/>
      <c r="D429" s="31"/>
      <c r="E429" s="178" t="str">
        <f>IF($C429="","",VLOOKUP($C429,分類コード!$B$1:$C$11,2,0))</f>
        <v/>
      </c>
      <c r="F429" s="30"/>
      <c r="G429" s="28"/>
      <c r="H429" s="13"/>
      <c r="I429" s="28"/>
      <c r="M429" s="31"/>
      <c r="N429" s="31"/>
      <c r="O429" s="31"/>
      <c r="P429" s="31"/>
      <c r="Q429" s="31"/>
      <c r="R429" s="31"/>
      <c r="S429" s="31"/>
      <c r="T429" s="31"/>
      <c r="U429" s="31"/>
      <c r="Y429" s="31"/>
      <c r="Z429" s="26"/>
      <c r="AA429" s="31"/>
    </row>
    <row r="430" spans="1:27" s="6" customFormat="1">
      <c r="A430" s="10"/>
      <c r="B430" s="10"/>
      <c r="C430" s="177"/>
      <c r="D430" s="31"/>
      <c r="E430" s="178" t="str">
        <f>IF($C430="","",VLOOKUP($C430,分類コード!$B$1:$C$11,2,0))</f>
        <v/>
      </c>
      <c r="F430" s="30"/>
      <c r="G430" s="28"/>
      <c r="H430" s="13"/>
      <c r="I430" s="28"/>
      <c r="M430" s="31"/>
      <c r="N430" s="31"/>
      <c r="O430" s="31"/>
      <c r="P430" s="31"/>
      <c r="Q430" s="31"/>
      <c r="R430" s="31"/>
      <c r="S430" s="31"/>
      <c r="T430" s="31"/>
      <c r="U430" s="31"/>
      <c r="Y430" s="31"/>
      <c r="Z430" s="26"/>
      <c r="AA430" s="31"/>
    </row>
    <row r="431" spans="1:27" s="6" customFormat="1">
      <c r="A431" s="10"/>
      <c r="B431" s="10"/>
      <c r="C431" s="177"/>
      <c r="D431" s="31"/>
      <c r="E431" s="178" t="str">
        <f>IF($C431="","",VLOOKUP($C431,分類コード!$B$1:$C$11,2,0))</f>
        <v/>
      </c>
      <c r="F431" s="30"/>
      <c r="G431" s="28"/>
      <c r="H431" s="13"/>
      <c r="I431" s="28"/>
      <c r="M431" s="31"/>
      <c r="N431" s="31"/>
      <c r="O431" s="31"/>
      <c r="P431" s="31"/>
      <c r="Q431" s="31"/>
      <c r="R431" s="31"/>
      <c r="S431" s="31"/>
      <c r="T431" s="31"/>
      <c r="U431" s="31"/>
      <c r="Y431" s="31"/>
      <c r="Z431" s="26"/>
      <c r="AA431" s="31"/>
    </row>
    <row r="432" spans="1:27" s="6" customFormat="1">
      <c r="A432" s="10"/>
      <c r="B432" s="10"/>
      <c r="C432" s="177"/>
      <c r="D432" s="31"/>
      <c r="E432" s="178" t="str">
        <f>IF($C432="","",VLOOKUP($C432,分類コード!$B$1:$C$11,2,0))</f>
        <v/>
      </c>
      <c r="F432" s="30"/>
      <c r="G432" s="28"/>
      <c r="H432" s="13"/>
      <c r="I432" s="28"/>
      <c r="M432" s="31"/>
      <c r="N432" s="31"/>
      <c r="O432" s="31"/>
      <c r="P432" s="31"/>
      <c r="Q432" s="31"/>
      <c r="R432" s="31"/>
      <c r="S432" s="31"/>
      <c r="T432" s="31"/>
      <c r="U432" s="31"/>
      <c r="Y432" s="31"/>
      <c r="Z432" s="26"/>
      <c r="AA432" s="31"/>
    </row>
    <row r="433" spans="1:27" s="6" customFormat="1">
      <c r="A433" s="10"/>
      <c r="B433" s="10"/>
      <c r="C433" s="177"/>
      <c r="D433" s="31"/>
      <c r="E433" s="178" t="str">
        <f>IF($C433="","",VLOOKUP($C433,分類コード!$B$1:$C$11,2,0))</f>
        <v/>
      </c>
      <c r="F433" s="30"/>
      <c r="G433" s="28"/>
      <c r="H433" s="13"/>
      <c r="I433" s="28"/>
      <c r="M433" s="31"/>
      <c r="N433" s="31"/>
      <c r="O433" s="31"/>
      <c r="P433" s="31"/>
      <c r="Q433" s="31"/>
      <c r="R433" s="31"/>
      <c r="S433" s="31"/>
      <c r="T433" s="31"/>
      <c r="U433" s="31"/>
      <c r="Y433" s="31"/>
      <c r="Z433" s="26"/>
      <c r="AA433" s="31"/>
    </row>
    <row r="434" spans="1:27" s="6" customFormat="1">
      <c r="A434" s="10"/>
      <c r="B434" s="10"/>
      <c r="C434" s="177"/>
      <c r="D434" s="31"/>
      <c r="E434" s="178" t="str">
        <f>IF($C434="","",VLOOKUP($C434,分類コード!$B$1:$C$11,2,0))</f>
        <v/>
      </c>
      <c r="F434" s="30"/>
      <c r="G434" s="28"/>
      <c r="H434" s="13"/>
      <c r="I434" s="28"/>
      <c r="M434" s="31"/>
      <c r="N434" s="31"/>
      <c r="O434" s="31"/>
      <c r="P434" s="31"/>
      <c r="Q434" s="31"/>
      <c r="R434" s="31"/>
      <c r="S434" s="31"/>
      <c r="T434" s="31"/>
      <c r="U434" s="31"/>
      <c r="Y434" s="31"/>
      <c r="Z434" s="26"/>
      <c r="AA434" s="31"/>
    </row>
    <row r="435" spans="1:27" s="6" customFormat="1">
      <c r="A435" s="10"/>
      <c r="B435" s="10"/>
      <c r="C435" s="177"/>
      <c r="D435" s="31"/>
      <c r="E435" s="178" t="str">
        <f>IF($C435="","",VLOOKUP($C435,分類コード!$B$1:$C$11,2,0))</f>
        <v/>
      </c>
      <c r="F435" s="30"/>
      <c r="G435" s="28"/>
      <c r="H435" s="13"/>
      <c r="I435" s="28"/>
      <c r="M435" s="31"/>
      <c r="N435" s="31"/>
      <c r="O435" s="31"/>
      <c r="P435" s="31"/>
      <c r="Q435" s="31"/>
      <c r="R435" s="31"/>
      <c r="S435" s="31"/>
      <c r="T435" s="31"/>
      <c r="U435" s="31"/>
      <c r="Y435" s="31"/>
      <c r="Z435" s="26"/>
      <c r="AA435" s="31"/>
    </row>
    <row r="436" spans="1:27" s="6" customFormat="1">
      <c r="A436" s="10"/>
      <c r="B436" s="10"/>
      <c r="C436" s="177"/>
      <c r="D436" s="31"/>
      <c r="E436" s="178" t="str">
        <f>IF($C436="","",VLOOKUP($C436,分類コード!$B$1:$C$11,2,0))</f>
        <v/>
      </c>
      <c r="F436" s="30"/>
      <c r="G436" s="28"/>
      <c r="H436" s="13"/>
      <c r="I436" s="28"/>
      <c r="M436" s="31"/>
      <c r="N436" s="31"/>
      <c r="O436" s="31"/>
      <c r="P436" s="31"/>
      <c r="Q436" s="31"/>
      <c r="R436" s="31"/>
      <c r="S436" s="31"/>
      <c r="T436" s="31"/>
      <c r="U436" s="31"/>
      <c r="Y436" s="31"/>
      <c r="Z436" s="26"/>
      <c r="AA436" s="31"/>
    </row>
    <row r="437" spans="1:27" s="6" customFormat="1">
      <c r="A437" s="10"/>
      <c r="B437" s="10"/>
      <c r="C437" s="177"/>
      <c r="D437" s="31"/>
      <c r="E437" s="178" t="str">
        <f>IF($C437="","",VLOOKUP($C437,分類コード!$B$1:$C$11,2,0))</f>
        <v/>
      </c>
      <c r="F437" s="30"/>
      <c r="G437" s="28"/>
      <c r="H437" s="13"/>
      <c r="I437" s="28"/>
      <c r="M437" s="31"/>
      <c r="N437" s="31"/>
      <c r="O437" s="31"/>
      <c r="P437" s="31"/>
      <c r="Q437" s="31"/>
      <c r="R437" s="31"/>
      <c r="S437" s="31"/>
      <c r="T437" s="31"/>
      <c r="U437" s="31"/>
      <c r="Y437" s="31"/>
      <c r="Z437" s="26"/>
      <c r="AA437" s="31"/>
    </row>
    <row r="438" spans="1:27" s="6" customFormat="1">
      <c r="A438" s="10"/>
      <c r="B438" s="10"/>
      <c r="C438" s="177"/>
      <c r="D438" s="31"/>
      <c r="E438" s="178" t="str">
        <f>IF($C438="","",VLOOKUP($C438,分類コード!$B$1:$C$11,2,0))</f>
        <v/>
      </c>
      <c r="F438" s="30"/>
      <c r="G438" s="28"/>
      <c r="H438" s="13"/>
      <c r="I438" s="28"/>
      <c r="M438" s="31"/>
      <c r="N438" s="31"/>
      <c r="O438" s="31"/>
      <c r="P438" s="31"/>
      <c r="Q438" s="31"/>
      <c r="R438" s="31"/>
      <c r="S438" s="31"/>
      <c r="T438" s="31"/>
      <c r="U438" s="31"/>
      <c r="Y438" s="31"/>
      <c r="Z438" s="26"/>
      <c r="AA438" s="31"/>
    </row>
    <row r="439" spans="1:27" s="6" customFormat="1">
      <c r="A439" s="10"/>
      <c r="B439" s="10"/>
      <c r="C439" s="177"/>
      <c r="D439" s="31"/>
      <c r="E439" s="178" t="str">
        <f>IF($C439="","",VLOOKUP($C439,分類コード!$B$1:$C$11,2,0))</f>
        <v/>
      </c>
      <c r="F439" s="30"/>
      <c r="G439" s="28"/>
      <c r="H439" s="13"/>
      <c r="I439" s="28"/>
      <c r="M439" s="31"/>
      <c r="N439" s="31"/>
      <c r="O439" s="31"/>
      <c r="P439" s="31"/>
      <c r="Q439" s="31"/>
      <c r="R439" s="31"/>
      <c r="S439" s="31"/>
      <c r="T439" s="31"/>
      <c r="U439" s="31"/>
      <c r="Y439" s="31"/>
      <c r="Z439" s="26"/>
      <c r="AA439" s="31"/>
    </row>
    <row r="440" spans="1:27" s="6" customFormat="1">
      <c r="A440" s="10"/>
      <c r="B440" s="10"/>
      <c r="C440" s="177"/>
      <c r="D440" s="31"/>
      <c r="E440" s="178" t="str">
        <f>IF($C440="","",VLOOKUP($C440,分類コード!$B$1:$C$11,2,0))</f>
        <v/>
      </c>
      <c r="F440" s="30"/>
      <c r="G440" s="28"/>
      <c r="H440" s="13"/>
      <c r="I440" s="28"/>
      <c r="M440" s="31"/>
      <c r="N440" s="31"/>
      <c r="O440" s="31"/>
      <c r="P440" s="31"/>
      <c r="Q440" s="31"/>
      <c r="R440" s="31"/>
      <c r="S440" s="31"/>
      <c r="T440" s="31"/>
      <c r="U440" s="31"/>
      <c r="Y440" s="31"/>
      <c r="Z440" s="26"/>
      <c r="AA440" s="31"/>
    </row>
    <row r="441" spans="1:27" s="6" customFormat="1">
      <c r="A441" s="10"/>
      <c r="B441" s="10"/>
      <c r="C441" s="177"/>
      <c r="D441" s="31"/>
      <c r="E441" s="178" t="str">
        <f>IF($C441="","",VLOOKUP($C441,分類コード!$B$1:$C$11,2,0))</f>
        <v/>
      </c>
      <c r="F441" s="30"/>
      <c r="G441" s="28"/>
      <c r="H441" s="13"/>
      <c r="I441" s="28"/>
      <c r="M441" s="31"/>
      <c r="N441" s="31"/>
      <c r="O441" s="31"/>
      <c r="P441" s="31"/>
      <c r="Q441" s="31"/>
      <c r="R441" s="31"/>
      <c r="S441" s="31"/>
      <c r="T441" s="31"/>
      <c r="U441" s="31"/>
      <c r="Y441" s="31"/>
      <c r="Z441" s="26"/>
      <c r="AA441" s="31"/>
    </row>
    <row r="442" spans="1:27" s="6" customFormat="1">
      <c r="A442" s="10"/>
      <c r="B442" s="10"/>
      <c r="C442" s="177"/>
      <c r="D442" s="31"/>
      <c r="E442" s="178" t="str">
        <f>IF($C442="","",VLOOKUP($C442,分類コード!$B$1:$C$11,2,0))</f>
        <v/>
      </c>
      <c r="F442" s="30"/>
      <c r="G442" s="28"/>
      <c r="H442" s="13"/>
      <c r="I442" s="28"/>
      <c r="M442" s="31"/>
      <c r="N442" s="31"/>
      <c r="O442" s="31"/>
      <c r="P442" s="31"/>
      <c r="Q442" s="31"/>
      <c r="R442" s="31"/>
      <c r="S442" s="31"/>
      <c r="T442" s="31"/>
      <c r="U442" s="31"/>
      <c r="Y442" s="31"/>
      <c r="Z442" s="26"/>
      <c r="AA442" s="31"/>
    </row>
    <row r="443" spans="1:27" s="6" customFormat="1">
      <c r="A443" s="10"/>
      <c r="B443" s="10"/>
      <c r="C443" s="177"/>
      <c r="D443" s="31"/>
      <c r="E443" s="178" t="str">
        <f>IF($C443="","",VLOOKUP($C443,分類コード!$B$1:$C$11,2,0))</f>
        <v/>
      </c>
      <c r="F443" s="30"/>
      <c r="G443" s="28"/>
      <c r="H443" s="13"/>
      <c r="I443" s="28"/>
      <c r="M443" s="31"/>
      <c r="N443" s="31"/>
      <c r="O443" s="31"/>
      <c r="P443" s="31"/>
      <c r="Q443" s="31"/>
      <c r="R443" s="31"/>
      <c r="S443" s="31"/>
      <c r="T443" s="31"/>
      <c r="U443" s="31"/>
      <c r="Y443" s="31"/>
      <c r="Z443" s="26"/>
      <c r="AA443" s="31"/>
    </row>
    <row r="444" spans="1:27" s="6" customFormat="1">
      <c r="A444" s="10"/>
      <c r="B444" s="10"/>
      <c r="C444" s="177"/>
      <c r="D444" s="31"/>
      <c r="E444" s="178" t="str">
        <f>IF($C444="","",VLOOKUP($C444,分類コード!$B$1:$C$11,2,0))</f>
        <v/>
      </c>
      <c r="F444" s="30"/>
      <c r="G444" s="28"/>
      <c r="H444" s="13"/>
      <c r="I444" s="28"/>
      <c r="M444" s="31"/>
      <c r="N444" s="31"/>
      <c r="O444" s="31"/>
      <c r="P444" s="31"/>
      <c r="Q444" s="31"/>
      <c r="R444" s="31"/>
      <c r="S444" s="31"/>
      <c r="T444" s="31"/>
      <c r="U444" s="31"/>
      <c r="Y444" s="31"/>
      <c r="Z444" s="26"/>
      <c r="AA444" s="31"/>
    </row>
    <row r="445" spans="1:27" s="6" customFormat="1">
      <c r="A445" s="10"/>
      <c r="B445" s="10"/>
      <c r="C445" s="177"/>
      <c r="D445" s="31"/>
      <c r="E445" s="178" t="str">
        <f>IF($C445="","",VLOOKUP($C445,分類コード!$B$1:$C$11,2,0))</f>
        <v/>
      </c>
      <c r="F445" s="30"/>
      <c r="G445" s="28"/>
      <c r="H445" s="13"/>
      <c r="I445" s="28"/>
      <c r="M445" s="31"/>
      <c r="N445" s="31"/>
      <c r="O445" s="31"/>
      <c r="P445" s="31"/>
      <c r="Q445" s="31"/>
      <c r="R445" s="31"/>
      <c r="S445" s="31"/>
      <c r="T445" s="31"/>
      <c r="U445" s="31"/>
      <c r="Y445" s="31"/>
      <c r="Z445" s="26"/>
      <c r="AA445" s="31"/>
    </row>
    <row r="446" spans="1:27" s="6" customFormat="1">
      <c r="A446" s="10"/>
      <c r="B446" s="10"/>
      <c r="C446" s="177"/>
      <c r="D446" s="31"/>
      <c r="E446" s="178" t="str">
        <f>IF($C446="","",VLOOKUP($C446,分類コード!$B$1:$C$11,2,0))</f>
        <v/>
      </c>
      <c r="F446" s="30"/>
      <c r="G446" s="28"/>
      <c r="H446" s="13"/>
      <c r="I446" s="28"/>
      <c r="M446" s="31"/>
      <c r="N446" s="31"/>
      <c r="O446" s="31"/>
      <c r="P446" s="31"/>
      <c r="Q446" s="31"/>
      <c r="R446" s="31"/>
      <c r="S446" s="31"/>
      <c r="T446" s="31"/>
      <c r="U446" s="31"/>
      <c r="Y446" s="31"/>
      <c r="Z446" s="26"/>
      <c r="AA446" s="31"/>
    </row>
    <row r="447" spans="1:27" s="6" customFormat="1">
      <c r="A447" s="10"/>
      <c r="B447" s="10"/>
      <c r="C447" s="177"/>
      <c r="D447" s="31"/>
      <c r="E447" s="178" t="str">
        <f>IF($C447="","",VLOOKUP($C447,分類コード!$B$1:$C$11,2,0))</f>
        <v/>
      </c>
      <c r="F447" s="30"/>
      <c r="G447" s="28"/>
      <c r="H447" s="13"/>
      <c r="I447" s="28"/>
      <c r="M447" s="31"/>
      <c r="N447" s="31"/>
      <c r="O447" s="31"/>
      <c r="P447" s="31"/>
      <c r="Q447" s="31"/>
      <c r="R447" s="31"/>
      <c r="S447" s="31"/>
      <c r="T447" s="31"/>
      <c r="U447" s="31"/>
      <c r="Y447" s="31"/>
      <c r="Z447" s="26"/>
      <c r="AA447" s="31"/>
    </row>
    <row r="448" spans="1:27" s="6" customFormat="1">
      <c r="A448" s="10"/>
      <c r="B448" s="10"/>
      <c r="C448" s="177"/>
      <c r="D448" s="31"/>
      <c r="E448" s="178" t="str">
        <f>IF($C448="","",VLOOKUP($C448,分類コード!$B$1:$C$11,2,0))</f>
        <v/>
      </c>
      <c r="F448" s="30"/>
      <c r="G448" s="28"/>
      <c r="H448" s="13"/>
      <c r="I448" s="28"/>
      <c r="M448" s="31"/>
      <c r="N448" s="31"/>
      <c r="O448" s="31"/>
      <c r="P448" s="31"/>
      <c r="Q448" s="31"/>
      <c r="R448" s="31"/>
      <c r="S448" s="31"/>
      <c r="T448" s="31"/>
      <c r="U448" s="31"/>
      <c r="Y448" s="31"/>
      <c r="Z448" s="26"/>
      <c r="AA448" s="31"/>
    </row>
    <row r="449" spans="1:27" s="6" customFormat="1">
      <c r="A449" s="10"/>
      <c r="B449" s="10"/>
      <c r="C449" s="177"/>
      <c r="D449" s="31"/>
      <c r="E449" s="178" t="str">
        <f>IF($C449="","",VLOOKUP($C449,分類コード!$B$1:$C$11,2,0))</f>
        <v/>
      </c>
      <c r="F449" s="30"/>
      <c r="G449" s="28"/>
      <c r="H449" s="13"/>
      <c r="I449" s="28"/>
      <c r="M449" s="31"/>
      <c r="N449" s="31"/>
      <c r="O449" s="31"/>
      <c r="P449" s="31"/>
      <c r="Q449" s="31"/>
      <c r="R449" s="31"/>
      <c r="S449" s="31"/>
      <c r="T449" s="31"/>
      <c r="U449" s="31"/>
      <c r="Y449" s="31"/>
      <c r="Z449" s="26"/>
      <c r="AA449" s="31"/>
    </row>
    <row r="450" spans="1:27" s="6" customFormat="1">
      <c r="A450" s="10"/>
      <c r="B450" s="10"/>
      <c r="C450" s="177"/>
      <c r="D450" s="31"/>
      <c r="E450" s="178" t="str">
        <f>IF($C450="","",VLOOKUP($C450,分類コード!$B$1:$C$11,2,0))</f>
        <v/>
      </c>
      <c r="F450" s="30"/>
      <c r="G450" s="28"/>
      <c r="H450" s="13"/>
      <c r="I450" s="28"/>
      <c r="M450" s="31"/>
      <c r="N450" s="31"/>
      <c r="O450" s="31"/>
      <c r="P450" s="31"/>
      <c r="Q450" s="31"/>
      <c r="R450" s="31"/>
      <c r="S450" s="31"/>
      <c r="T450" s="31"/>
      <c r="U450" s="31"/>
      <c r="Y450" s="31"/>
      <c r="Z450" s="26"/>
      <c r="AA450" s="31"/>
    </row>
    <row r="451" spans="1:27" s="6" customFormat="1">
      <c r="A451" s="10"/>
      <c r="B451" s="10"/>
      <c r="C451" s="177"/>
      <c r="D451" s="31"/>
      <c r="E451" s="178" t="str">
        <f>IF($C451="","",VLOOKUP($C451,分類コード!$B$1:$C$11,2,0))</f>
        <v/>
      </c>
      <c r="F451" s="30"/>
      <c r="G451" s="28"/>
      <c r="H451" s="13"/>
      <c r="I451" s="28"/>
      <c r="M451" s="31"/>
      <c r="N451" s="31"/>
      <c r="O451" s="31"/>
      <c r="P451" s="31"/>
      <c r="Q451" s="31"/>
      <c r="R451" s="31"/>
      <c r="S451" s="31"/>
      <c r="T451" s="31"/>
      <c r="U451" s="31"/>
      <c r="Y451" s="31"/>
      <c r="Z451" s="26"/>
      <c r="AA451" s="31"/>
    </row>
    <row r="452" spans="1:27" s="6" customFormat="1">
      <c r="A452" s="10"/>
      <c r="B452" s="10"/>
      <c r="C452" s="177"/>
      <c r="D452" s="31"/>
      <c r="E452" s="178" t="str">
        <f>IF($C452="","",VLOOKUP($C452,分類コード!$B$1:$C$11,2,0))</f>
        <v/>
      </c>
      <c r="F452" s="30"/>
      <c r="G452" s="28"/>
      <c r="H452" s="13"/>
      <c r="I452" s="28"/>
      <c r="M452" s="31"/>
      <c r="N452" s="31"/>
      <c r="O452" s="31"/>
      <c r="P452" s="31"/>
      <c r="Q452" s="31"/>
      <c r="R452" s="31"/>
      <c r="S452" s="31"/>
      <c r="T452" s="31"/>
      <c r="U452" s="31"/>
      <c r="Y452" s="31"/>
      <c r="Z452" s="26"/>
      <c r="AA452" s="31"/>
    </row>
    <row r="453" spans="1:27" s="6" customFormat="1">
      <c r="A453" s="10"/>
      <c r="B453" s="10"/>
      <c r="C453" s="177"/>
      <c r="D453" s="31"/>
      <c r="E453" s="178" t="str">
        <f>IF($C453="","",VLOOKUP($C453,分類コード!$B$1:$C$11,2,0))</f>
        <v/>
      </c>
      <c r="F453" s="30"/>
      <c r="G453" s="28"/>
      <c r="H453" s="13"/>
      <c r="I453" s="28"/>
      <c r="M453" s="31"/>
      <c r="N453" s="31"/>
      <c r="O453" s="31"/>
      <c r="P453" s="31"/>
      <c r="Q453" s="31"/>
      <c r="R453" s="31"/>
      <c r="S453" s="31"/>
      <c r="T453" s="31"/>
      <c r="U453" s="31"/>
      <c r="Y453" s="31"/>
      <c r="Z453" s="26"/>
      <c r="AA453" s="31"/>
    </row>
    <row r="454" spans="1:27" s="6" customFormat="1">
      <c r="A454" s="10"/>
      <c r="B454" s="10"/>
      <c r="C454" s="177"/>
      <c r="D454" s="31"/>
      <c r="E454" s="178" t="str">
        <f>IF($C454="","",VLOOKUP($C454,分類コード!$B$1:$C$11,2,0))</f>
        <v/>
      </c>
      <c r="F454" s="30"/>
      <c r="G454" s="28"/>
      <c r="H454" s="13"/>
      <c r="I454" s="28"/>
      <c r="M454" s="31"/>
      <c r="N454" s="31"/>
      <c r="O454" s="31"/>
      <c r="P454" s="31"/>
      <c r="Q454" s="31"/>
      <c r="R454" s="31"/>
      <c r="S454" s="31"/>
      <c r="T454" s="31"/>
      <c r="U454" s="31"/>
      <c r="Y454" s="31"/>
      <c r="Z454" s="26"/>
      <c r="AA454" s="31"/>
    </row>
    <row r="455" spans="1:27" s="6" customFormat="1">
      <c r="A455" s="10"/>
      <c r="B455" s="10"/>
      <c r="C455" s="177"/>
      <c r="D455" s="31"/>
      <c r="E455" s="178" t="str">
        <f>IF($C455="","",VLOOKUP($C455,分類コード!$B$1:$C$11,2,0))</f>
        <v/>
      </c>
      <c r="F455" s="30"/>
      <c r="G455" s="28"/>
      <c r="H455" s="13"/>
      <c r="I455" s="28"/>
      <c r="M455" s="31"/>
      <c r="N455" s="31"/>
      <c r="O455" s="31"/>
      <c r="P455" s="31"/>
      <c r="Q455" s="31"/>
      <c r="R455" s="31"/>
      <c r="S455" s="31"/>
      <c r="T455" s="31"/>
      <c r="U455" s="31"/>
      <c r="Y455" s="31"/>
      <c r="Z455" s="26"/>
      <c r="AA455" s="31"/>
    </row>
    <row r="456" spans="1:27" s="6" customFormat="1">
      <c r="A456" s="10"/>
      <c r="B456" s="10"/>
      <c r="C456" s="177"/>
      <c r="D456" s="31"/>
      <c r="E456" s="178" t="str">
        <f>IF($C456="","",VLOOKUP($C456,分類コード!$B$1:$C$11,2,0))</f>
        <v/>
      </c>
      <c r="F456" s="30"/>
      <c r="G456" s="28"/>
      <c r="H456" s="13"/>
      <c r="I456" s="28"/>
      <c r="M456" s="31"/>
      <c r="N456" s="31"/>
      <c r="O456" s="31"/>
      <c r="P456" s="31"/>
      <c r="Q456" s="31"/>
      <c r="R456" s="31"/>
      <c r="S456" s="31"/>
      <c r="T456" s="31"/>
      <c r="U456" s="31"/>
      <c r="Y456" s="31"/>
      <c r="Z456" s="26"/>
      <c r="AA456" s="31"/>
    </row>
    <row r="457" spans="1:27" s="6" customFormat="1">
      <c r="A457" s="10"/>
      <c r="B457" s="10"/>
      <c r="C457" s="177"/>
      <c r="D457" s="31"/>
      <c r="E457" s="178" t="str">
        <f>IF($C457="","",VLOOKUP($C457,分類コード!$B$1:$C$11,2,0))</f>
        <v/>
      </c>
      <c r="F457" s="30"/>
      <c r="G457" s="28"/>
      <c r="H457" s="13"/>
      <c r="I457" s="28"/>
      <c r="M457" s="31"/>
      <c r="N457" s="31"/>
      <c r="O457" s="31"/>
      <c r="P457" s="31"/>
      <c r="Q457" s="31"/>
      <c r="R457" s="31"/>
      <c r="S457" s="31"/>
      <c r="T457" s="31"/>
      <c r="U457" s="31"/>
      <c r="Y457" s="31"/>
      <c r="Z457" s="26"/>
      <c r="AA457" s="31"/>
    </row>
    <row r="458" spans="1:27" s="6" customFormat="1">
      <c r="A458" s="10"/>
      <c r="B458" s="10"/>
      <c r="C458" s="177"/>
      <c r="D458" s="31"/>
      <c r="E458" s="178" t="str">
        <f>IF($C458="","",VLOOKUP($C458,分類コード!$B$1:$C$11,2,0))</f>
        <v/>
      </c>
      <c r="F458" s="30"/>
      <c r="G458" s="28"/>
      <c r="H458" s="13"/>
      <c r="I458" s="28"/>
      <c r="M458" s="31"/>
      <c r="N458" s="31"/>
      <c r="O458" s="31"/>
      <c r="P458" s="31"/>
      <c r="Q458" s="31"/>
      <c r="R458" s="31"/>
      <c r="S458" s="31"/>
      <c r="T458" s="31"/>
      <c r="U458" s="31"/>
      <c r="Y458" s="31"/>
      <c r="Z458" s="26"/>
      <c r="AA458" s="31"/>
    </row>
    <row r="459" spans="1:27" s="6" customFormat="1">
      <c r="A459" s="10"/>
      <c r="B459" s="10"/>
      <c r="C459" s="177"/>
      <c r="D459" s="31"/>
      <c r="E459" s="178" t="str">
        <f>IF($C459="","",VLOOKUP($C459,分類コード!$B$1:$C$11,2,0))</f>
        <v/>
      </c>
      <c r="F459" s="30"/>
      <c r="G459" s="28"/>
      <c r="H459" s="13"/>
      <c r="I459" s="28"/>
      <c r="M459" s="31"/>
      <c r="N459" s="31"/>
      <c r="O459" s="31"/>
      <c r="P459" s="31"/>
      <c r="Q459" s="31"/>
      <c r="R459" s="31"/>
      <c r="S459" s="31"/>
      <c r="T459" s="31"/>
      <c r="U459" s="31"/>
      <c r="Y459" s="31"/>
      <c r="Z459" s="26"/>
      <c r="AA459" s="31"/>
    </row>
    <row r="460" spans="1:27" s="6" customFormat="1">
      <c r="A460" s="10"/>
      <c r="B460" s="10"/>
      <c r="C460" s="177"/>
      <c r="D460" s="31"/>
      <c r="E460" s="178" t="str">
        <f>IF($C460="","",VLOOKUP($C460,分類コード!$B$1:$C$11,2,0))</f>
        <v/>
      </c>
      <c r="F460" s="30"/>
      <c r="G460" s="28"/>
      <c r="H460" s="13"/>
      <c r="I460" s="28"/>
      <c r="M460" s="31"/>
      <c r="N460" s="31"/>
      <c r="O460" s="31"/>
      <c r="P460" s="31"/>
      <c r="Q460" s="31"/>
      <c r="R460" s="31"/>
      <c r="S460" s="31"/>
      <c r="T460" s="31"/>
      <c r="U460" s="31"/>
      <c r="Y460" s="31"/>
      <c r="Z460" s="26"/>
      <c r="AA460" s="31"/>
    </row>
    <row r="461" spans="1:27" s="6" customFormat="1">
      <c r="A461" s="10"/>
      <c r="B461" s="10"/>
      <c r="C461" s="177"/>
      <c r="D461" s="31"/>
      <c r="E461" s="178" t="str">
        <f>IF($C461="","",VLOOKUP($C461,分類コード!$B$1:$C$11,2,0))</f>
        <v/>
      </c>
      <c r="F461" s="30"/>
      <c r="G461" s="28"/>
      <c r="H461" s="13"/>
      <c r="I461" s="28"/>
      <c r="M461" s="31"/>
      <c r="N461" s="31"/>
      <c r="O461" s="31"/>
      <c r="P461" s="31"/>
      <c r="Q461" s="31"/>
      <c r="R461" s="31"/>
      <c r="S461" s="31"/>
      <c r="T461" s="31"/>
      <c r="U461" s="31"/>
      <c r="Y461" s="31"/>
      <c r="Z461" s="26"/>
      <c r="AA461" s="31"/>
    </row>
    <row r="462" spans="1:27" s="6" customFormat="1">
      <c r="A462" s="10"/>
      <c r="B462" s="10"/>
      <c r="C462" s="177"/>
      <c r="D462" s="31"/>
      <c r="E462" s="178" t="str">
        <f>IF($C462="","",VLOOKUP($C462,分類コード!$B$1:$C$11,2,0))</f>
        <v/>
      </c>
      <c r="F462" s="30"/>
      <c r="G462" s="28"/>
      <c r="H462" s="13"/>
      <c r="I462" s="28"/>
      <c r="M462" s="31"/>
      <c r="N462" s="31"/>
      <c r="O462" s="31"/>
      <c r="P462" s="31"/>
      <c r="Q462" s="31"/>
      <c r="R462" s="31"/>
      <c r="S462" s="31"/>
      <c r="T462" s="31"/>
      <c r="U462" s="31"/>
      <c r="Y462" s="31"/>
      <c r="Z462" s="26"/>
      <c r="AA462" s="31"/>
    </row>
    <row r="463" spans="1:27" s="6" customFormat="1">
      <c r="A463" s="10"/>
      <c r="B463" s="10"/>
      <c r="C463" s="177"/>
      <c r="D463" s="31"/>
      <c r="E463" s="178" t="str">
        <f>IF($C463="","",VLOOKUP($C463,分類コード!$B$1:$C$11,2,0))</f>
        <v/>
      </c>
      <c r="F463" s="30"/>
      <c r="G463" s="28"/>
      <c r="H463" s="13"/>
      <c r="I463" s="28"/>
      <c r="M463" s="31"/>
      <c r="N463" s="31"/>
      <c r="O463" s="31"/>
      <c r="P463" s="31"/>
      <c r="Q463" s="31"/>
      <c r="R463" s="31"/>
      <c r="S463" s="31"/>
      <c r="T463" s="31"/>
      <c r="U463" s="31"/>
      <c r="Y463" s="31"/>
      <c r="Z463" s="26"/>
      <c r="AA463" s="31"/>
    </row>
    <row r="464" spans="1:27" s="6" customFormat="1">
      <c r="A464" s="10"/>
      <c r="B464" s="10"/>
      <c r="C464" s="177"/>
      <c r="D464" s="31"/>
      <c r="E464" s="178" t="str">
        <f>IF($C464="","",VLOOKUP($C464,分類コード!$B$1:$C$11,2,0))</f>
        <v/>
      </c>
      <c r="F464" s="30"/>
      <c r="G464" s="28"/>
      <c r="H464" s="13"/>
      <c r="I464" s="28"/>
      <c r="M464" s="31"/>
      <c r="N464" s="31"/>
      <c r="O464" s="31"/>
      <c r="P464" s="31"/>
      <c r="Q464" s="31"/>
      <c r="R464" s="31"/>
      <c r="S464" s="31"/>
      <c r="T464" s="31"/>
      <c r="U464" s="31"/>
      <c r="Y464" s="31"/>
      <c r="Z464" s="26"/>
      <c r="AA464" s="31"/>
    </row>
    <row r="465" spans="1:27" s="6" customFormat="1">
      <c r="A465" s="10"/>
      <c r="B465" s="10"/>
      <c r="C465" s="177"/>
      <c r="D465" s="31"/>
      <c r="E465" s="178" t="str">
        <f>IF($C465="","",VLOOKUP($C465,分類コード!$B$1:$C$11,2,0))</f>
        <v/>
      </c>
      <c r="F465" s="30"/>
      <c r="G465" s="28"/>
      <c r="H465" s="13"/>
      <c r="I465" s="28"/>
      <c r="M465" s="31"/>
      <c r="N465" s="31"/>
      <c r="O465" s="31"/>
      <c r="P465" s="31"/>
      <c r="Q465" s="31"/>
      <c r="R465" s="31"/>
      <c r="S465" s="31"/>
      <c r="T465" s="31"/>
      <c r="U465" s="31"/>
      <c r="Y465" s="31"/>
      <c r="Z465" s="26"/>
      <c r="AA465" s="31"/>
    </row>
    <row r="466" spans="1:27" s="6" customFormat="1">
      <c r="A466" s="10"/>
      <c r="B466" s="10"/>
      <c r="C466" s="177"/>
      <c r="D466" s="31"/>
      <c r="E466" s="178" t="str">
        <f>IF($C466="","",VLOOKUP($C466,分類コード!$B$1:$C$11,2,0))</f>
        <v/>
      </c>
      <c r="F466" s="30"/>
      <c r="G466" s="28"/>
      <c r="H466" s="13"/>
      <c r="I466" s="28"/>
      <c r="M466" s="31"/>
      <c r="N466" s="31"/>
      <c r="O466" s="31"/>
      <c r="P466" s="31"/>
      <c r="Q466" s="31"/>
      <c r="R466" s="31"/>
      <c r="S466" s="31"/>
      <c r="T466" s="31"/>
      <c r="U466" s="31"/>
      <c r="Y466" s="31"/>
      <c r="Z466" s="26"/>
      <c r="AA466" s="31"/>
    </row>
    <row r="467" spans="1:27" s="6" customFormat="1">
      <c r="A467" s="10"/>
      <c r="B467" s="10"/>
      <c r="C467" s="177"/>
      <c r="D467" s="31"/>
      <c r="E467" s="178" t="str">
        <f>IF($C467="","",VLOOKUP($C467,分類コード!$B$1:$C$11,2,0))</f>
        <v/>
      </c>
      <c r="F467" s="30"/>
      <c r="G467" s="28"/>
      <c r="H467" s="13"/>
      <c r="I467" s="28"/>
      <c r="M467" s="31"/>
      <c r="N467" s="31"/>
      <c r="O467" s="31"/>
      <c r="P467" s="31"/>
      <c r="Q467" s="31"/>
      <c r="R467" s="31"/>
      <c r="S467" s="31"/>
      <c r="T467" s="31"/>
      <c r="U467" s="31"/>
      <c r="Y467" s="31"/>
      <c r="Z467" s="26"/>
      <c r="AA467" s="31"/>
    </row>
    <row r="468" spans="1:27" s="6" customFormat="1">
      <c r="A468" s="10"/>
      <c r="B468" s="10"/>
      <c r="C468" s="177"/>
      <c r="D468" s="31"/>
      <c r="E468" s="178" t="str">
        <f>IF($C468="","",VLOOKUP($C468,分類コード!$B$1:$C$11,2,0))</f>
        <v/>
      </c>
      <c r="F468" s="30"/>
      <c r="G468" s="28"/>
      <c r="H468" s="13"/>
      <c r="I468" s="28"/>
      <c r="M468" s="31"/>
      <c r="N468" s="31"/>
      <c r="O468" s="31"/>
      <c r="P468" s="31"/>
      <c r="Q468" s="31"/>
      <c r="R468" s="31"/>
      <c r="S468" s="31"/>
      <c r="T468" s="31"/>
      <c r="U468" s="31"/>
      <c r="Y468" s="31"/>
      <c r="Z468" s="26"/>
      <c r="AA468" s="31"/>
    </row>
    <row r="469" spans="1:27" s="6" customFormat="1">
      <c r="A469" s="10"/>
      <c r="B469" s="10"/>
      <c r="C469" s="177"/>
      <c r="D469" s="31"/>
      <c r="E469" s="178" t="str">
        <f>IF($C469="","",VLOOKUP($C469,分類コード!$B$1:$C$11,2,0))</f>
        <v/>
      </c>
      <c r="F469" s="30"/>
      <c r="G469" s="28"/>
      <c r="H469" s="13"/>
      <c r="I469" s="28"/>
      <c r="M469" s="31"/>
      <c r="N469" s="31"/>
      <c r="O469" s="31"/>
      <c r="P469" s="31"/>
      <c r="Q469" s="31"/>
      <c r="R469" s="31"/>
      <c r="S469" s="31"/>
      <c r="T469" s="31"/>
      <c r="U469" s="31"/>
      <c r="Y469" s="31"/>
      <c r="Z469" s="26"/>
      <c r="AA469" s="31"/>
    </row>
    <row r="470" spans="1:27" s="6" customFormat="1">
      <c r="A470" s="10"/>
      <c r="B470" s="10"/>
      <c r="C470" s="177"/>
      <c r="D470" s="31"/>
      <c r="E470" s="178" t="str">
        <f>IF($C470="","",VLOOKUP($C470,分類コード!$B$1:$C$11,2,0))</f>
        <v/>
      </c>
      <c r="F470" s="30"/>
      <c r="G470" s="28"/>
      <c r="H470" s="13"/>
      <c r="I470" s="28"/>
      <c r="M470" s="31"/>
      <c r="N470" s="31"/>
      <c r="O470" s="31"/>
      <c r="P470" s="31"/>
      <c r="Q470" s="31"/>
      <c r="R470" s="31"/>
      <c r="S470" s="31"/>
      <c r="T470" s="31"/>
      <c r="U470" s="31"/>
      <c r="Y470" s="31"/>
      <c r="Z470" s="26"/>
      <c r="AA470" s="31"/>
    </row>
    <row r="471" spans="1:27" s="6" customFormat="1">
      <c r="A471" s="10"/>
      <c r="B471" s="10"/>
      <c r="C471" s="177"/>
      <c r="D471" s="31"/>
      <c r="E471" s="178" t="str">
        <f>IF($C471="","",VLOOKUP($C471,分類コード!$B$1:$C$11,2,0))</f>
        <v/>
      </c>
      <c r="F471" s="30"/>
      <c r="G471" s="28"/>
      <c r="H471" s="13"/>
      <c r="I471" s="28"/>
      <c r="M471" s="31"/>
      <c r="N471" s="31"/>
      <c r="O471" s="31"/>
      <c r="P471" s="31"/>
      <c r="Q471" s="31"/>
      <c r="R471" s="31"/>
      <c r="S471" s="31"/>
      <c r="T471" s="31"/>
      <c r="U471" s="31"/>
      <c r="Y471" s="31"/>
      <c r="Z471" s="26"/>
      <c r="AA471" s="31"/>
    </row>
    <row r="472" spans="1:27" s="6" customFormat="1">
      <c r="A472" s="10"/>
      <c r="B472" s="10"/>
      <c r="C472" s="177"/>
      <c r="D472" s="31"/>
      <c r="E472" s="178" t="str">
        <f>IF($C472="","",VLOOKUP($C472,分類コード!$B$1:$C$11,2,0))</f>
        <v/>
      </c>
      <c r="F472" s="30"/>
      <c r="G472" s="28"/>
      <c r="H472" s="13"/>
      <c r="I472" s="28"/>
      <c r="M472" s="31"/>
      <c r="N472" s="31"/>
      <c r="O472" s="31"/>
      <c r="P472" s="31"/>
      <c r="Q472" s="31"/>
      <c r="R472" s="31"/>
      <c r="S472" s="31"/>
      <c r="T472" s="31"/>
      <c r="U472" s="31"/>
      <c r="Y472" s="31"/>
      <c r="Z472" s="26"/>
      <c r="AA472" s="31"/>
    </row>
    <row r="473" spans="1:27" s="6" customFormat="1">
      <c r="A473" s="10"/>
      <c r="B473" s="10"/>
      <c r="C473" s="177"/>
      <c r="D473" s="31"/>
      <c r="E473" s="178" t="str">
        <f>IF($C473="","",VLOOKUP($C473,分類コード!$B$1:$C$11,2,0))</f>
        <v/>
      </c>
      <c r="F473" s="30"/>
      <c r="G473" s="28"/>
      <c r="H473" s="13"/>
      <c r="I473" s="28"/>
      <c r="M473" s="31"/>
      <c r="N473" s="31"/>
      <c r="O473" s="31"/>
      <c r="P473" s="31"/>
      <c r="Q473" s="31"/>
      <c r="R473" s="31"/>
      <c r="S473" s="31"/>
      <c r="T473" s="31"/>
      <c r="U473" s="31"/>
      <c r="Y473" s="31"/>
      <c r="Z473" s="26"/>
      <c r="AA473" s="31"/>
    </row>
    <row r="474" spans="1:27" s="6" customFormat="1">
      <c r="A474" s="10"/>
      <c r="B474" s="10"/>
      <c r="C474" s="177"/>
      <c r="D474" s="31"/>
      <c r="E474" s="178" t="str">
        <f>IF($C474="","",VLOOKUP($C474,分類コード!$B$1:$C$11,2,0))</f>
        <v/>
      </c>
      <c r="F474" s="30"/>
      <c r="G474" s="28"/>
      <c r="H474" s="13"/>
      <c r="I474" s="28"/>
      <c r="M474" s="31"/>
      <c r="N474" s="31"/>
      <c r="O474" s="31"/>
      <c r="P474" s="31"/>
      <c r="Q474" s="31"/>
      <c r="R474" s="31"/>
      <c r="S474" s="31"/>
      <c r="T474" s="31"/>
      <c r="U474" s="31"/>
      <c r="Y474" s="31"/>
      <c r="Z474" s="26"/>
      <c r="AA474" s="31"/>
    </row>
    <row r="475" spans="1:27" s="6" customFormat="1">
      <c r="A475" s="10"/>
      <c r="B475" s="10"/>
      <c r="C475" s="177"/>
      <c r="D475" s="31"/>
      <c r="E475" s="178" t="str">
        <f>IF($C475="","",VLOOKUP($C475,分類コード!$B$1:$C$11,2,0))</f>
        <v/>
      </c>
      <c r="F475" s="30"/>
      <c r="G475" s="28"/>
      <c r="H475" s="13"/>
      <c r="I475" s="28"/>
      <c r="M475" s="31"/>
      <c r="N475" s="31"/>
      <c r="O475" s="31"/>
      <c r="P475" s="31"/>
      <c r="Q475" s="31"/>
      <c r="R475" s="31"/>
      <c r="S475" s="31"/>
      <c r="T475" s="31"/>
      <c r="U475" s="31"/>
      <c r="Y475" s="31"/>
      <c r="Z475" s="26"/>
      <c r="AA475" s="31"/>
    </row>
    <row r="476" spans="1:27" s="6" customFormat="1">
      <c r="A476" s="10"/>
      <c r="B476" s="10"/>
      <c r="C476" s="177"/>
      <c r="D476" s="31"/>
      <c r="E476" s="178" t="str">
        <f>IF($C476="","",VLOOKUP($C476,分類コード!$B$1:$C$11,2,0))</f>
        <v/>
      </c>
      <c r="F476" s="30"/>
      <c r="G476" s="28"/>
      <c r="H476" s="13"/>
      <c r="I476" s="28"/>
      <c r="M476" s="31"/>
      <c r="N476" s="31"/>
      <c r="O476" s="31"/>
      <c r="P476" s="31"/>
      <c r="Q476" s="31"/>
      <c r="R476" s="31"/>
      <c r="S476" s="31"/>
      <c r="T476" s="31"/>
      <c r="U476" s="31"/>
      <c r="Y476" s="31"/>
      <c r="Z476" s="26"/>
      <c r="AA476" s="31"/>
    </row>
    <row r="477" spans="1:27" s="6" customFormat="1">
      <c r="A477" s="10"/>
      <c r="B477" s="10"/>
      <c r="C477" s="177"/>
      <c r="D477" s="31"/>
      <c r="E477" s="178" t="str">
        <f>IF($C477="","",VLOOKUP($C477,分類コード!$B$1:$C$11,2,0))</f>
        <v/>
      </c>
      <c r="F477" s="30"/>
      <c r="G477" s="28"/>
      <c r="H477" s="13"/>
      <c r="I477" s="28"/>
      <c r="M477" s="31"/>
      <c r="N477" s="31"/>
      <c r="O477" s="31"/>
      <c r="P477" s="31"/>
      <c r="Q477" s="31"/>
      <c r="R477" s="31"/>
      <c r="S477" s="31"/>
      <c r="T477" s="31"/>
      <c r="U477" s="31"/>
      <c r="Y477" s="31"/>
      <c r="Z477" s="26"/>
      <c r="AA477" s="31"/>
    </row>
    <row r="478" spans="1:27" s="6" customFormat="1">
      <c r="A478" s="10"/>
      <c r="B478" s="10"/>
      <c r="C478" s="177"/>
      <c r="D478" s="31"/>
      <c r="E478" s="178" t="str">
        <f>IF($C478="","",VLOOKUP($C478,分類コード!$B$1:$C$11,2,0))</f>
        <v/>
      </c>
      <c r="F478" s="30"/>
      <c r="G478" s="28"/>
      <c r="H478" s="13"/>
      <c r="I478" s="28"/>
      <c r="M478" s="31"/>
      <c r="N478" s="31"/>
      <c r="O478" s="31"/>
      <c r="P478" s="31"/>
      <c r="Q478" s="31"/>
      <c r="R478" s="31"/>
      <c r="S478" s="31"/>
      <c r="T478" s="31"/>
      <c r="U478" s="31"/>
      <c r="Y478" s="31"/>
      <c r="Z478" s="26"/>
      <c r="AA478" s="31"/>
    </row>
    <row r="479" spans="1:27" s="6" customFormat="1">
      <c r="A479" s="10"/>
      <c r="B479" s="10"/>
      <c r="C479" s="177"/>
      <c r="D479" s="31"/>
      <c r="E479" s="178" t="str">
        <f>IF($C479="","",VLOOKUP($C479,分類コード!$B$1:$C$11,2,0))</f>
        <v/>
      </c>
      <c r="F479" s="30"/>
      <c r="G479" s="28"/>
      <c r="H479" s="13"/>
      <c r="I479" s="28"/>
      <c r="M479" s="31"/>
      <c r="N479" s="31"/>
      <c r="O479" s="31"/>
      <c r="P479" s="31"/>
      <c r="Q479" s="31"/>
      <c r="R479" s="31"/>
      <c r="S479" s="31"/>
      <c r="T479" s="31"/>
      <c r="U479" s="31"/>
      <c r="Y479" s="31"/>
      <c r="Z479" s="26"/>
      <c r="AA479" s="31"/>
    </row>
    <row r="480" spans="1:27" s="6" customFormat="1">
      <c r="A480" s="10"/>
      <c r="B480" s="10"/>
      <c r="C480" s="177"/>
      <c r="D480" s="31"/>
      <c r="E480" s="178" t="str">
        <f>IF($C480="","",VLOOKUP($C480,分類コード!$B$1:$C$11,2,0))</f>
        <v/>
      </c>
      <c r="F480" s="30"/>
      <c r="G480" s="28"/>
      <c r="H480" s="13"/>
      <c r="I480" s="28"/>
      <c r="M480" s="31"/>
      <c r="N480" s="31"/>
      <c r="O480" s="31"/>
      <c r="P480" s="31"/>
      <c r="Q480" s="31"/>
      <c r="R480" s="31"/>
      <c r="S480" s="31"/>
      <c r="T480" s="31"/>
      <c r="U480" s="31"/>
      <c r="Y480" s="31"/>
      <c r="Z480" s="26"/>
      <c r="AA480" s="31"/>
    </row>
    <row r="481" spans="1:27" s="6" customFormat="1">
      <c r="A481" s="10"/>
      <c r="B481" s="10"/>
      <c r="C481" s="177"/>
      <c r="D481" s="31"/>
      <c r="E481" s="178" t="str">
        <f>IF($C481="","",VLOOKUP($C481,分類コード!$B$1:$C$11,2,0))</f>
        <v/>
      </c>
      <c r="F481" s="30"/>
      <c r="G481" s="28"/>
      <c r="H481" s="13"/>
      <c r="I481" s="28"/>
      <c r="M481" s="31"/>
      <c r="N481" s="31"/>
      <c r="O481" s="31"/>
      <c r="P481" s="31"/>
      <c r="Q481" s="31"/>
      <c r="R481" s="31"/>
      <c r="S481" s="31"/>
      <c r="T481" s="31"/>
      <c r="U481" s="31"/>
      <c r="Y481" s="31"/>
      <c r="Z481" s="26"/>
      <c r="AA481" s="31"/>
    </row>
    <row r="482" spans="1:27" s="6" customFormat="1">
      <c r="A482" s="10"/>
      <c r="B482" s="10"/>
      <c r="C482" s="177"/>
      <c r="D482" s="31"/>
      <c r="E482" s="178" t="str">
        <f>IF($C482="","",VLOOKUP($C482,分類コード!$B$1:$C$11,2,0))</f>
        <v/>
      </c>
      <c r="F482" s="30"/>
      <c r="G482" s="28"/>
      <c r="H482" s="13"/>
      <c r="I482" s="28"/>
      <c r="M482" s="31"/>
      <c r="N482" s="31"/>
      <c r="O482" s="31"/>
      <c r="P482" s="31"/>
      <c r="Q482" s="31"/>
      <c r="R482" s="31"/>
      <c r="S482" s="31"/>
      <c r="T482" s="31"/>
      <c r="U482" s="31"/>
      <c r="Y482" s="31"/>
      <c r="Z482" s="26"/>
      <c r="AA482" s="31"/>
    </row>
    <row r="483" spans="1:27" s="6" customFormat="1">
      <c r="A483" s="10"/>
      <c r="B483" s="10"/>
      <c r="C483" s="177"/>
      <c r="D483" s="31"/>
      <c r="E483" s="178" t="str">
        <f>IF($C483="","",VLOOKUP($C483,分類コード!$B$1:$C$11,2,0))</f>
        <v/>
      </c>
      <c r="F483" s="30"/>
      <c r="G483" s="28"/>
      <c r="H483" s="13"/>
      <c r="I483" s="28"/>
      <c r="J483" s="7"/>
      <c r="K483" s="32"/>
      <c r="M483" s="31"/>
      <c r="N483" s="31"/>
      <c r="O483" s="31"/>
      <c r="P483" s="31"/>
      <c r="Q483" s="31"/>
      <c r="R483" s="31"/>
      <c r="S483" s="31"/>
      <c r="T483" s="31"/>
      <c r="U483" s="31"/>
      <c r="Y483" s="31"/>
      <c r="Z483" s="26"/>
      <c r="AA483" s="31"/>
    </row>
    <row r="484" spans="1:27" s="6" customFormat="1">
      <c r="A484" s="10"/>
      <c r="B484" s="10"/>
      <c r="C484" s="177"/>
      <c r="D484" s="31"/>
      <c r="E484" s="178" t="str">
        <f>IF($C484="","",VLOOKUP($C484,分類コード!$B$1:$C$11,2,0))</f>
        <v/>
      </c>
      <c r="F484" s="30"/>
      <c r="G484" s="28"/>
      <c r="H484" s="13"/>
      <c r="I484" s="28"/>
      <c r="J484" s="7"/>
      <c r="K484" s="32"/>
      <c r="M484" s="31"/>
      <c r="N484" s="31"/>
      <c r="O484" s="31"/>
      <c r="P484" s="31"/>
      <c r="Q484" s="31"/>
      <c r="R484" s="31"/>
      <c r="S484" s="31"/>
      <c r="T484" s="31"/>
      <c r="U484" s="31"/>
      <c r="Y484" s="31"/>
      <c r="Z484" s="26"/>
      <c r="AA484" s="31"/>
    </row>
    <row r="485" spans="1:27" s="6" customFormat="1">
      <c r="A485" s="10"/>
      <c r="B485" s="10"/>
      <c r="C485" s="177"/>
      <c r="D485" s="31"/>
      <c r="E485" s="178" t="str">
        <f>IF($C485="","",VLOOKUP($C485,分類コード!$B$1:$C$11,2,0))</f>
        <v/>
      </c>
      <c r="F485" s="30"/>
      <c r="G485" s="28"/>
      <c r="H485" s="13"/>
      <c r="I485" s="28"/>
      <c r="M485" s="31"/>
      <c r="N485" s="31"/>
      <c r="O485" s="31"/>
      <c r="P485" s="31"/>
      <c r="Q485" s="31"/>
      <c r="R485" s="31"/>
      <c r="S485" s="31"/>
      <c r="T485" s="31"/>
      <c r="U485" s="31"/>
      <c r="Y485" s="31"/>
      <c r="Z485" s="26"/>
      <c r="AA485" s="31"/>
    </row>
    <row r="486" spans="1:27" s="6" customFormat="1">
      <c r="A486" s="10"/>
      <c r="B486" s="10"/>
      <c r="C486" s="177"/>
      <c r="D486" s="31"/>
      <c r="E486" s="178" t="str">
        <f>IF($C486="","",VLOOKUP($C486,分類コード!$B$1:$C$11,2,0))</f>
        <v/>
      </c>
      <c r="F486" s="30"/>
      <c r="G486" s="28"/>
      <c r="H486" s="13"/>
      <c r="I486" s="28"/>
      <c r="M486" s="31"/>
      <c r="N486" s="31"/>
      <c r="O486" s="31"/>
      <c r="P486" s="31"/>
      <c r="Q486" s="31"/>
      <c r="R486" s="31"/>
      <c r="S486" s="31"/>
      <c r="T486" s="31"/>
      <c r="U486" s="31"/>
      <c r="Y486" s="31"/>
      <c r="Z486" s="26"/>
      <c r="AA486" s="31"/>
    </row>
    <row r="487" spans="1:27" s="6" customFormat="1">
      <c r="A487" s="10"/>
      <c r="B487" s="10"/>
      <c r="C487" s="177"/>
      <c r="D487" s="31"/>
      <c r="E487" s="178" t="str">
        <f>IF($C487="","",VLOOKUP($C487,分類コード!$B$1:$C$11,2,0))</f>
        <v/>
      </c>
      <c r="F487" s="30"/>
      <c r="G487" s="28"/>
      <c r="H487" s="13"/>
      <c r="I487" s="28"/>
      <c r="M487" s="31"/>
      <c r="N487" s="31"/>
      <c r="O487" s="31"/>
      <c r="P487" s="31"/>
      <c r="Q487" s="31"/>
      <c r="R487" s="31"/>
      <c r="S487" s="31"/>
      <c r="T487" s="31"/>
      <c r="U487" s="31"/>
      <c r="Y487" s="31"/>
      <c r="Z487" s="26"/>
      <c r="AA487" s="31"/>
    </row>
    <row r="488" spans="1:27" s="6" customFormat="1">
      <c r="A488" s="10"/>
      <c r="B488" s="10"/>
      <c r="C488" s="177"/>
      <c r="D488" s="31"/>
      <c r="E488" s="178" t="str">
        <f>IF($C488="","",VLOOKUP($C488,分類コード!$B$1:$C$11,2,0))</f>
        <v/>
      </c>
      <c r="F488" s="30"/>
      <c r="G488" s="28"/>
      <c r="H488" s="13"/>
      <c r="I488" s="28"/>
      <c r="J488" s="7"/>
      <c r="K488" s="32"/>
      <c r="M488" s="31"/>
      <c r="N488" s="31"/>
      <c r="O488" s="31"/>
      <c r="P488" s="31"/>
      <c r="Q488" s="31"/>
      <c r="R488" s="31"/>
      <c r="S488" s="31"/>
      <c r="T488" s="31"/>
      <c r="U488" s="31"/>
      <c r="Y488" s="31"/>
      <c r="Z488" s="26"/>
      <c r="AA488" s="31"/>
    </row>
    <row r="489" spans="1:27" s="6" customFormat="1">
      <c r="A489" s="10"/>
      <c r="B489" s="10"/>
      <c r="C489" s="177"/>
      <c r="D489" s="31"/>
      <c r="E489" s="178" t="str">
        <f>IF($C489="","",VLOOKUP($C489,分類コード!$B$1:$C$11,2,0))</f>
        <v/>
      </c>
      <c r="F489" s="30"/>
      <c r="G489" s="28"/>
      <c r="H489" s="13"/>
      <c r="I489" s="28"/>
      <c r="M489" s="31"/>
      <c r="N489" s="31"/>
      <c r="O489" s="31"/>
      <c r="P489" s="31"/>
      <c r="Q489" s="29"/>
      <c r="R489" s="31"/>
      <c r="S489" s="31"/>
      <c r="T489" s="31"/>
      <c r="U489" s="31"/>
      <c r="Y489" s="31"/>
      <c r="Z489" s="31"/>
      <c r="AA489" s="31"/>
    </row>
    <row r="490" spans="1:27" s="6" customFormat="1">
      <c r="A490" s="10"/>
      <c r="B490" s="10"/>
      <c r="C490" s="177"/>
      <c r="D490" s="31"/>
      <c r="E490" s="178" t="str">
        <f>IF($C490="","",VLOOKUP($C490,分類コード!$B$1:$C$11,2,0))</f>
        <v/>
      </c>
      <c r="F490" s="30"/>
      <c r="G490" s="28"/>
      <c r="H490" s="13"/>
      <c r="I490" s="28"/>
      <c r="M490" s="31"/>
      <c r="N490" s="31"/>
      <c r="O490" s="31"/>
      <c r="P490" s="31"/>
      <c r="Q490" s="29"/>
      <c r="R490" s="31"/>
      <c r="S490" s="31"/>
      <c r="T490" s="31"/>
      <c r="U490" s="31"/>
      <c r="Y490" s="31"/>
      <c r="Z490" s="31"/>
      <c r="AA490" s="31"/>
    </row>
    <row r="491" spans="1:27" s="6" customFormat="1">
      <c r="A491" s="10"/>
      <c r="B491" s="10"/>
      <c r="C491" s="177"/>
      <c r="D491" s="31"/>
      <c r="E491" s="178" t="str">
        <f>IF($C491="","",VLOOKUP($C491,分類コード!$B$1:$C$11,2,0))</f>
        <v/>
      </c>
      <c r="F491" s="30"/>
      <c r="G491" s="28"/>
      <c r="H491" s="13"/>
      <c r="I491" s="28"/>
      <c r="M491" s="31"/>
      <c r="N491" s="31"/>
      <c r="O491" s="31"/>
      <c r="P491" s="31"/>
      <c r="Q491" s="29"/>
      <c r="R491" s="31"/>
      <c r="S491" s="31"/>
      <c r="T491" s="31"/>
      <c r="U491" s="31"/>
      <c r="Y491" s="31"/>
      <c r="Z491" s="31"/>
      <c r="AA491" s="31"/>
    </row>
    <row r="492" spans="1:27" s="6" customFormat="1">
      <c r="A492" s="10"/>
      <c r="B492" s="10"/>
      <c r="C492" s="177"/>
      <c r="D492" s="31"/>
      <c r="E492" s="178" t="str">
        <f>IF($C492="","",VLOOKUP($C492,分類コード!$B$1:$C$11,2,0))</f>
        <v/>
      </c>
      <c r="F492" s="30"/>
      <c r="G492" s="28"/>
      <c r="H492" s="13"/>
      <c r="I492" s="28"/>
      <c r="M492" s="31"/>
      <c r="N492" s="31"/>
      <c r="O492" s="31"/>
      <c r="P492" s="31"/>
      <c r="Q492" s="29"/>
      <c r="R492" s="31"/>
      <c r="S492" s="31"/>
      <c r="T492" s="31"/>
      <c r="U492" s="31"/>
      <c r="Y492" s="31"/>
      <c r="Z492" s="31"/>
      <c r="AA492" s="31"/>
    </row>
    <row r="493" spans="1:27" s="6" customFormat="1">
      <c r="A493" s="10"/>
      <c r="B493" s="10"/>
      <c r="C493" s="177"/>
      <c r="D493" s="31"/>
      <c r="E493" s="178" t="str">
        <f>IF($C493="","",VLOOKUP($C493,分類コード!$B$1:$C$11,2,0))</f>
        <v/>
      </c>
      <c r="F493" s="30"/>
      <c r="G493" s="28"/>
      <c r="H493" s="13"/>
      <c r="I493" s="28"/>
      <c r="M493" s="31"/>
      <c r="N493" s="31"/>
      <c r="O493" s="31"/>
      <c r="P493" s="31"/>
      <c r="Q493" s="29"/>
      <c r="R493" s="31"/>
      <c r="S493" s="31"/>
      <c r="T493" s="31"/>
      <c r="U493" s="31"/>
      <c r="Y493" s="31"/>
      <c r="Z493" s="31"/>
      <c r="AA493" s="31"/>
    </row>
    <row r="494" spans="1:27" s="6" customFormat="1">
      <c r="A494" s="10"/>
      <c r="B494" s="10"/>
      <c r="C494" s="177"/>
      <c r="D494" s="31"/>
      <c r="E494" s="178" t="str">
        <f>IF($C494="","",VLOOKUP($C494,分類コード!$B$1:$C$11,2,0))</f>
        <v/>
      </c>
      <c r="F494" s="30"/>
      <c r="G494" s="28"/>
      <c r="H494" s="13"/>
      <c r="I494" s="28"/>
      <c r="M494" s="31"/>
      <c r="N494" s="31"/>
      <c r="O494" s="31"/>
      <c r="P494" s="31"/>
      <c r="Q494" s="29"/>
      <c r="R494" s="31"/>
      <c r="S494" s="31"/>
      <c r="T494" s="31"/>
      <c r="U494" s="31"/>
      <c r="Y494" s="31"/>
      <c r="Z494" s="31"/>
      <c r="AA494" s="31"/>
    </row>
    <row r="495" spans="1:27" s="6" customFormat="1">
      <c r="A495" s="10"/>
      <c r="B495" s="10"/>
      <c r="C495" s="177"/>
      <c r="D495" s="31"/>
      <c r="E495" s="178" t="str">
        <f>IF($C495="","",VLOOKUP($C495,分類コード!$B$1:$C$11,2,0))</f>
        <v/>
      </c>
      <c r="F495" s="30"/>
      <c r="G495" s="28"/>
      <c r="H495" s="13"/>
      <c r="I495" s="28"/>
      <c r="M495" s="31"/>
      <c r="N495" s="31"/>
      <c r="O495" s="31"/>
      <c r="P495" s="31"/>
      <c r="Q495" s="29"/>
      <c r="R495" s="31"/>
      <c r="S495" s="31"/>
      <c r="T495" s="31"/>
      <c r="U495" s="31"/>
      <c r="Y495" s="31"/>
      <c r="Z495" s="31"/>
      <c r="AA495" s="31"/>
    </row>
    <row r="496" spans="1:27" s="6" customFormat="1">
      <c r="A496" s="10"/>
      <c r="B496" s="10"/>
      <c r="C496" s="177"/>
      <c r="D496" s="31"/>
      <c r="E496" s="178" t="str">
        <f>IF($C496="","",VLOOKUP($C496,分類コード!$B$1:$C$11,2,0))</f>
        <v/>
      </c>
      <c r="F496" s="30"/>
      <c r="G496" s="28"/>
      <c r="H496" s="13"/>
      <c r="I496" s="28"/>
      <c r="M496" s="31"/>
      <c r="N496" s="31"/>
      <c r="O496" s="31"/>
      <c r="P496" s="31"/>
      <c r="Q496" s="29"/>
      <c r="R496" s="31"/>
      <c r="S496" s="31"/>
      <c r="T496" s="31"/>
      <c r="U496" s="31"/>
      <c r="Y496" s="31"/>
      <c r="Z496" s="31"/>
      <c r="AA496" s="31"/>
    </row>
    <row r="497" spans="1:27" s="6" customFormat="1">
      <c r="A497" s="10"/>
      <c r="B497" s="10"/>
      <c r="C497" s="177"/>
      <c r="D497" s="31"/>
      <c r="E497" s="178" t="str">
        <f>IF($C497="","",VLOOKUP($C497,分類コード!$B$1:$C$11,2,0))</f>
        <v/>
      </c>
      <c r="F497" s="30"/>
      <c r="G497" s="28"/>
      <c r="H497" s="13"/>
      <c r="I497" s="28"/>
      <c r="M497" s="31"/>
      <c r="N497" s="31"/>
      <c r="O497" s="31"/>
      <c r="P497" s="31"/>
      <c r="Q497" s="29"/>
      <c r="R497" s="31"/>
      <c r="S497" s="31"/>
      <c r="T497" s="31"/>
      <c r="U497" s="31"/>
      <c r="Y497" s="31"/>
      <c r="Z497" s="31"/>
      <c r="AA497" s="31"/>
    </row>
    <row r="498" spans="1:27" s="6" customFormat="1">
      <c r="A498" s="10"/>
      <c r="B498" s="10"/>
      <c r="C498" s="177"/>
      <c r="D498" s="31"/>
      <c r="E498" s="178" t="str">
        <f>IF($C498="","",VLOOKUP($C498,分類コード!$B$1:$C$11,2,0))</f>
        <v/>
      </c>
      <c r="F498" s="30"/>
      <c r="G498" s="28"/>
      <c r="H498" s="13"/>
      <c r="I498" s="28"/>
      <c r="M498" s="31"/>
      <c r="N498" s="31"/>
      <c r="O498" s="31"/>
      <c r="P498" s="31"/>
      <c r="Q498" s="29"/>
      <c r="R498" s="31"/>
      <c r="S498" s="31"/>
      <c r="T498" s="31"/>
      <c r="U498" s="31"/>
      <c r="Y498" s="31"/>
      <c r="Z498" s="31"/>
      <c r="AA498" s="31"/>
    </row>
    <row r="499" spans="1:27" s="6" customFormat="1">
      <c r="A499" s="10"/>
      <c r="B499" s="10"/>
      <c r="C499" s="177"/>
      <c r="D499" s="31"/>
      <c r="E499" s="178" t="str">
        <f>IF($C499="","",VLOOKUP($C499,分類コード!$B$1:$C$11,2,0))</f>
        <v/>
      </c>
      <c r="F499" s="30"/>
      <c r="G499" s="28"/>
      <c r="H499" s="13"/>
      <c r="I499" s="28"/>
      <c r="M499" s="31"/>
      <c r="N499" s="31"/>
      <c r="O499" s="31"/>
      <c r="P499" s="31"/>
      <c r="Q499" s="31"/>
      <c r="R499" s="31"/>
      <c r="S499" s="31"/>
      <c r="T499" s="31"/>
      <c r="U499" s="31"/>
      <c r="Y499" s="31"/>
      <c r="Z499" s="31"/>
      <c r="AA499" s="31"/>
    </row>
    <row r="500" spans="1:27" s="6" customFormat="1">
      <c r="A500" s="10"/>
      <c r="B500" s="10"/>
      <c r="C500" s="177"/>
      <c r="D500" s="31"/>
      <c r="E500" s="178" t="str">
        <f>IF($C500="","",VLOOKUP($C500,分類コード!$B$1:$C$11,2,0))</f>
        <v/>
      </c>
      <c r="F500" s="30"/>
      <c r="G500" s="28"/>
      <c r="H500" s="13"/>
      <c r="I500" s="28"/>
      <c r="M500" s="31"/>
      <c r="N500" s="31"/>
      <c r="O500" s="31"/>
      <c r="P500" s="31"/>
      <c r="Q500" s="31"/>
      <c r="R500" s="31"/>
      <c r="S500" s="31"/>
      <c r="T500" s="31"/>
      <c r="U500" s="31"/>
      <c r="Y500" s="31"/>
      <c r="Z500" s="31"/>
      <c r="AA500" s="31"/>
    </row>
    <row r="501" spans="1:27" s="6" customFormat="1">
      <c r="A501" s="10"/>
      <c r="B501" s="10"/>
      <c r="C501" s="177"/>
      <c r="D501" s="31"/>
      <c r="E501" s="178" t="str">
        <f>IF($C501="","",VLOOKUP($C501,分類コード!$B$1:$C$11,2,0))</f>
        <v/>
      </c>
      <c r="F501" s="30"/>
      <c r="G501" s="28"/>
      <c r="H501" s="13"/>
      <c r="I501" s="28"/>
      <c r="J501" s="7"/>
      <c r="K501" s="32"/>
      <c r="M501" s="31"/>
      <c r="N501" s="31"/>
      <c r="O501" s="31"/>
      <c r="P501" s="31"/>
      <c r="Q501" s="31"/>
      <c r="R501" s="31"/>
      <c r="S501" s="31"/>
      <c r="T501" s="31"/>
      <c r="U501" s="31"/>
      <c r="Y501" s="31"/>
      <c r="Z501" s="31"/>
      <c r="AA501" s="31"/>
    </row>
    <row r="502" spans="1:27" s="6" customFormat="1">
      <c r="A502" s="10"/>
      <c r="B502" s="10"/>
      <c r="C502" s="177"/>
      <c r="D502" s="31"/>
      <c r="E502" s="178" t="str">
        <f>IF($C502="","",VLOOKUP($C502,分類コード!$B$1:$C$11,2,0))</f>
        <v/>
      </c>
      <c r="F502" s="30"/>
      <c r="G502" s="28"/>
      <c r="H502" s="13"/>
      <c r="I502" s="28"/>
      <c r="M502" s="31"/>
      <c r="N502" s="31"/>
      <c r="O502" s="31"/>
      <c r="P502" s="31"/>
      <c r="Q502" s="31"/>
      <c r="R502" s="31"/>
      <c r="S502" s="31"/>
      <c r="T502" s="31"/>
      <c r="U502" s="31"/>
      <c r="Y502" s="31"/>
      <c r="Z502" s="31"/>
      <c r="AA502" s="31"/>
    </row>
    <row r="503" spans="1:27" s="6" customFormat="1">
      <c r="A503" s="10"/>
      <c r="B503" s="10"/>
      <c r="C503" s="177"/>
      <c r="D503" s="31"/>
      <c r="E503" s="178" t="str">
        <f>IF($C503="","",VLOOKUP($C503,分類コード!$B$1:$C$11,2,0))</f>
        <v/>
      </c>
      <c r="F503" s="30"/>
      <c r="G503" s="28"/>
      <c r="H503" s="13"/>
      <c r="I503" s="28"/>
      <c r="M503" s="31"/>
      <c r="N503" s="31"/>
      <c r="O503" s="31"/>
      <c r="P503" s="31"/>
      <c r="Q503" s="31"/>
      <c r="R503" s="31"/>
      <c r="S503" s="31"/>
      <c r="T503" s="31"/>
      <c r="U503" s="31"/>
      <c r="Y503" s="31"/>
      <c r="Z503" s="31"/>
      <c r="AA503" s="31"/>
    </row>
    <row r="504" spans="1:27" s="6" customFormat="1">
      <c r="A504" s="10"/>
      <c r="B504" s="10"/>
      <c r="C504" s="177"/>
      <c r="D504" s="31"/>
      <c r="E504" s="178" t="str">
        <f>IF($C504="","",VLOOKUP($C504,分類コード!$B$1:$C$11,2,0))</f>
        <v/>
      </c>
      <c r="F504" s="30"/>
      <c r="G504" s="28"/>
      <c r="H504" s="13"/>
      <c r="I504" s="28"/>
      <c r="M504" s="31"/>
      <c r="N504" s="31"/>
      <c r="O504" s="31"/>
      <c r="P504" s="31"/>
      <c r="Q504" s="31"/>
      <c r="R504" s="31"/>
      <c r="S504" s="31"/>
      <c r="T504" s="31"/>
      <c r="U504" s="31"/>
      <c r="Y504" s="31"/>
      <c r="Z504" s="31"/>
      <c r="AA504" s="31"/>
    </row>
    <row r="505" spans="1:27" s="6" customFormat="1">
      <c r="A505" s="10"/>
      <c r="B505" s="10"/>
      <c r="C505" s="177"/>
      <c r="D505" s="31"/>
      <c r="E505" s="178" t="str">
        <f>IF($C505="","",VLOOKUP($C505,分類コード!$B$1:$C$11,2,0))</f>
        <v/>
      </c>
      <c r="F505" s="30"/>
      <c r="G505" s="28"/>
      <c r="H505" s="13"/>
      <c r="I505" s="28"/>
      <c r="M505" s="31"/>
      <c r="N505" s="31"/>
      <c r="O505" s="31"/>
      <c r="P505" s="31"/>
      <c r="Q505" s="31"/>
      <c r="R505" s="31"/>
      <c r="S505" s="31"/>
      <c r="T505" s="31"/>
      <c r="U505" s="31"/>
      <c r="Y505" s="31"/>
      <c r="Z505" s="31"/>
      <c r="AA505" s="31"/>
    </row>
    <row r="506" spans="1:27" s="6" customFormat="1">
      <c r="A506" s="10"/>
      <c r="B506" s="10"/>
      <c r="C506" s="177"/>
      <c r="D506" s="31"/>
      <c r="E506" s="178" t="str">
        <f>IF($C506="","",VLOOKUP($C506,分類コード!$B$1:$C$11,2,0))</f>
        <v/>
      </c>
      <c r="F506" s="30"/>
      <c r="G506" s="28"/>
      <c r="H506" s="13"/>
      <c r="I506" s="28"/>
      <c r="M506" s="31"/>
      <c r="N506" s="31"/>
      <c r="O506" s="31"/>
      <c r="P506" s="31"/>
      <c r="Q506" s="31"/>
      <c r="R506" s="31"/>
      <c r="S506" s="31"/>
      <c r="T506" s="31"/>
      <c r="U506" s="31"/>
      <c r="Y506" s="31"/>
      <c r="Z506" s="31"/>
      <c r="AA506" s="31"/>
    </row>
    <row r="507" spans="1:27" s="6" customFormat="1">
      <c r="A507" s="10"/>
      <c r="B507" s="10"/>
      <c r="C507" s="177"/>
      <c r="D507" s="31"/>
      <c r="E507" s="178" t="str">
        <f>IF($C507="","",VLOOKUP($C507,分類コード!$B$1:$C$11,2,0))</f>
        <v/>
      </c>
      <c r="F507" s="30"/>
      <c r="G507" s="28"/>
      <c r="H507" s="13"/>
      <c r="I507" s="28"/>
      <c r="M507" s="31"/>
      <c r="N507" s="31"/>
      <c r="O507" s="31"/>
      <c r="P507" s="31"/>
      <c r="Q507" s="31"/>
      <c r="R507" s="31"/>
      <c r="S507" s="31"/>
      <c r="T507" s="31"/>
      <c r="U507" s="31"/>
      <c r="Y507" s="31"/>
      <c r="Z507" s="31"/>
      <c r="AA507" s="31"/>
    </row>
    <row r="508" spans="1:27" s="6" customFormat="1">
      <c r="A508" s="10"/>
      <c r="B508" s="10"/>
      <c r="C508" s="177"/>
      <c r="D508" s="31"/>
      <c r="E508" s="178" t="str">
        <f>IF($C508="","",VLOOKUP($C508,分類コード!$B$1:$C$11,2,0))</f>
        <v/>
      </c>
      <c r="F508" s="30"/>
      <c r="G508" s="28"/>
      <c r="H508" s="13"/>
      <c r="I508" s="28"/>
      <c r="M508" s="31"/>
      <c r="N508" s="31"/>
      <c r="O508" s="31"/>
      <c r="P508" s="31"/>
      <c r="Q508" s="31"/>
      <c r="R508" s="31"/>
      <c r="S508" s="31"/>
      <c r="T508" s="31"/>
      <c r="U508" s="31"/>
      <c r="Y508" s="31"/>
      <c r="Z508" s="31"/>
      <c r="AA508" s="31"/>
    </row>
    <row r="509" spans="1:27" s="6" customFormat="1">
      <c r="A509" s="10"/>
      <c r="B509" s="10"/>
      <c r="C509" s="177"/>
      <c r="D509" s="31"/>
      <c r="E509" s="178" t="str">
        <f>IF($C509="","",VLOOKUP($C509,分類コード!$B$1:$C$11,2,0))</f>
        <v/>
      </c>
      <c r="F509" s="30"/>
      <c r="G509" s="28"/>
      <c r="H509" s="13"/>
      <c r="I509" s="28"/>
      <c r="M509" s="31"/>
      <c r="N509" s="31"/>
      <c r="O509" s="31"/>
      <c r="P509" s="31"/>
      <c r="Q509" s="31"/>
      <c r="R509" s="31"/>
      <c r="S509" s="31"/>
      <c r="T509" s="31"/>
      <c r="U509" s="31"/>
      <c r="Y509" s="31"/>
      <c r="Z509" s="31"/>
      <c r="AA509" s="31"/>
    </row>
    <row r="510" spans="1:27" s="6" customFormat="1">
      <c r="A510" s="10"/>
      <c r="B510" s="10"/>
      <c r="C510" s="177"/>
      <c r="D510" s="31"/>
      <c r="E510" s="178" t="str">
        <f>IF($C510="","",VLOOKUP($C510,分類コード!$B$1:$C$11,2,0))</f>
        <v/>
      </c>
      <c r="F510" s="30"/>
      <c r="G510" s="28"/>
      <c r="H510" s="13"/>
      <c r="I510" s="28"/>
      <c r="M510" s="31"/>
      <c r="N510" s="31"/>
      <c r="O510" s="31"/>
      <c r="P510" s="31"/>
      <c r="Q510" s="31"/>
      <c r="R510" s="31"/>
      <c r="S510" s="31"/>
      <c r="T510" s="31"/>
      <c r="U510" s="31"/>
      <c r="Y510" s="31"/>
      <c r="Z510" s="31"/>
      <c r="AA510" s="31"/>
    </row>
    <row r="511" spans="1:27" s="6" customFormat="1">
      <c r="A511" s="10"/>
      <c r="B511" s="10"/>
      <c r="C511" s="177"/>
      <c r="D511" s="31"/>
      <c r="E511" s="178" t="str">
        <f>IF($C511="","",VLOOKUP($C511,分類コード!$B$1:$C$11,2,0))</f>
        <v/>
      </c>
      <c r="F511" s="30"/>
      <c r="G511" s="28"/>
      <c r="H511" s="13"/>
      <c r="I511" s="28"/>
      <c r="M511" s="31"/>
      <c r="N511" s="31"/>
      <c r="O511" s="31"/>
      <c r="P511" s="31"/>
      <c r="Q511" s="31"/>
      <c r="R511" s="31"/>
      <c r="S511" s="31"/>
      <c r="T511" s="31"/>
      <c r="U511" s="31"/>
      <c r="Y511" s="31"/>
      <c r="Z511" s="31"/>
      <c r="AA511" s="31"/>
    </row>
    <row r="512" spans="1:27" s="6" customFormat="1">
      <c r="A512" s="10"/>
      <c r="B512" s="10"/>
      <c r="C512" s="177"/>
      <c r="D512" s="31"/>
      <c r="E512" s="178" t="str">
        <f>IF($C512="","",VLOOKUP($C512,分類コード!$B$1:$C$11,2,0))</f>
        <v/>
      </c>
      <c r="F512" s="30"/>
      <c r="G512" s="28"/>
      <c r="H512" s="13"/>
      <c r="I512" s="28"/>
      <c r="M512" s="31"/>
      <c r="N512" s="31"/>
      <c r="O512" s="31"/>
      <c r="P512" s="31"/>
      <c r="Q512" s="31"/>
      <c r="R512" s="31"/>
      <c r="S512" s="31"/>
      <c r="T512" s="31"/>
      <c r="U512" s="31"/>
      <c r="Y512" s="31"/>
      <c r="Z512" s="31"/>
      <c r="AA512" s="31"/>
    </row>
    <row r="513" spans="1:27" s="6" customFormat="1">
      <c r="A513" s="10"/>
      <c r="B513" s="10"/>
      <c r="C513" s="177"/>
      <c r="D513" s="31"/>
      <c r="E513" s="178" t="str">
        <f>IF($C513="","",VLOOKUP($C513,分類コード!$B$1:$C$11,2,0))</f>
        <v/>
      </c>
      <c r="F513" s="30"/>
      <c r="G513" s="28"/>
      <c r="H513" s="13"/>
      <c r="I513" s="28"/>
      <c r="M513" s="31"/>
      <c r="N513" s="31"/>
      <c r="O513" s="31"/>
      <c r="P513" s="31"/>
      <c r="Q513" s="31"/>
      <c r="R513" s="31"/>
      <c r="S513" s="31"/>
      <c r="T513" s="31"/>
      <c r="U513" s="31"/>
      <c r="Y513" s="31"/>
      <c r="Z513" s="31"/>
      <c r="AA513" s="31"/>
    </row>
    <row r="514" spans="1:27" s="6" customFormat="1">
      <c r="A514" s="10"/>
      <c r="B514" s="10"/>
      <c r="C514" s="177"/>
      <c r="D514" s="31"/>
      <c r="E514" s="178" t="str">
        <f>IF($C514="","",VLOOKUP($C514,分類コード!$B$1:$C$11,2,0))</f>
        <v/>
      </c>
      <c r="F514" s="30"/>
      <c r="G514" s="28"/>
      <c r="H514" s="13"/>
      <c r="I514" s="28"/>
      <c r="J514" s="7"/>
      <c r="K514" s="32"/>
      <c r="M514" s="31"/>
      <c r="N514" s="31"/>
      <c r="O514" s="31"/>
      <c r="P514" s="31"/>
      <c r="Q514" s="31"/>
      <c r="R514" s="31"/>
      <c r="S514" s="31"/>
      <c r="T514" s="31"/>
      <c r="U514" s="31"/>
      <c r="Y514" s="31"/>
      <c r="Z514" s="31"/>
      <c r="AA514" s="31"/>
    </row>
    <row r="515" spans="1:27" s="6" customFormat="1">
      <c r="A515" s="10"/>
      <c r="B515" s="10"/>
      <c r="C515" s="177"/>
      <c r="D515" s="31"/>
      <c r="E515" s="178" t="str">
        <f>IF($C515="","",VLOOKUP($C515,分類コード!$B$1:$C$11,2,0))</f>
        <v/>
      </c>
      <c r="F515" s="30"/>
      <c r="G515" s="28"/>
      <c r="H515" s="13"/>
      <c r="I515" s="28"/>
      <c r="M515" s="31"/>
      <c r="N515" s="31"/>
      <c r="O515" s="31"/>
      <c r="P515" s="31"/>
      <c r="Q515" s="31"/>
      <c r="R515" s="31"/>
      <c r="S515" s="31"/>
      <c r="T515" s="31"/>
      <c r="U515" s="31"/>
      <c r="Y515" s="31"/>
      <c r="Z515" s="31"/>
      <c r="AA515" s="31"/>
    </row>
    <row r="516" spans="1:27" s="6" customFormat="1">
      <c r="A516" s="10"/>
      <c r="B516" s="10"/>
      <c r="C516" s="177"/>
      <c r="D516" s="31"/>
      <c r="E516" s="178" t="str">
        <f>IF($C516="","",VLOOKUP($C516,分類コード!$B$1:$C$11,2,0))</f>
        <v/>
      </c>
      <c r="F516" s="30"/>
      <c r="G516" s="28"/>
      <c r="H516" s="13"/>
      <c r="I516" s="28"/>
      <c r="M516" s="31"/>
      <c r="N516" s="31"/>
      <c r="O516" s="31"/>
      <c r="P516" s="31"/>
      <c r="Q516" s="31"/>
      <c r="R516" s="31"/>
      <c r="S516" s="31"/>
      <c r="T516" s="31"/>
      <c r="U516" s="31"/>
      <c r="Y516" s="31"/>
      <c r="Z516" s="31"/>
      <c r="AA516" s="31"/>
    </row>
    <row r="517" spans="1:27" s="6" customFormat="1">
      <c r="A517" s="10"/>
      <c r="B517" s="10"/>
      <c r="C517" s="177"/>
      <c r="D517" s="31"/>
      <c r="E517" s="178" t="str">
        <f>IF($C517="","",VLOOKUP($C517,分類コード!$B$1:$C$11,2,0))</f>
        <v/>
      </c>
      <c r="F517" s="30"/>
      <c r="G517" s="28"/>
      <c r="H517" s="13"/>
      <c r="I517" s="28"/>
      <c r="J517" s="7"/>
      <c r="K517" s="32"/>
      <c r="M517" s="31"/>
      <c r="N517" s="31"/>
      <c r="O517" s="31"/>
      <c r="P517" s="31"/>
      <c r="Q517" s="31"/>
      <c r="R517" s="31"/>
      <c r="S517" s="31"/>
      <c r="T517" s="31"/>
      <c r="U517" s="31"/>
      <c r="Y517" s="31"/>
      <c r="Z517" s="31"/>
      <c r="AA517" s="31"/>
    </row>
    <row r="518" spans="1:27" s="6" customFormat="1">
      <c r="A518" s="10"/>
      <c r="B518" s="10"/>
      <c r="C518" s="177"/>
      <c r="D518" s="31"/>
      <c r="E518" s="178" t="str">
        <f>IF($C518="","",VLOOKUP($C518,分類コード!$B$1:$C$11,2,0))</f>
        <v/>
      </c>
      <c r="F518" s="30"/>
      <c r="G518" s="28"/>
      <c r="H518" s="13"/>
      <c r="I518" s="28"/>
      <c r="M518" s="31"/>
      <c r="N518" s="31"/>
      <c r="O518" s="31"/>
      <c r="P518" s="31"/>
      <c r="Q518" s="31"/>
      <c r="R518" s="31"/>
      <c r="S518" s="31"/>
      <c r="T518" s="31"/>
      <c r="U518" s="31"/>
      <c r="Y518" s="31"/>
      <c r="Z518" s="31"/>
      <c r="AA518" s="31"/>
    </row>
    <row r="519" spans="1:27" s="6" customFormat="1">
      <c r="A519" s="10"/>
      <c r="B519" s="10"/>
      <c r="C519" s="177"/>
      <c r="D519" s="31"/>
      <c r="E519" s="178" t="str">
        <f>IF($C519="","",VLOOKUP($C519,分類コード!$B$1:$C$11,2,0))</f>
        <v/>
      </c>
      <c r="F519" s="30"/>
      <c r="G519" s="28"/>
      <c r="H519" s="13"/>
      <c r="I519" s="28"/>
      <c r="M519" s="31"/>
      <c r="N519" s="31"/>
      <c r="O519" s="31"/>
      <c r="P519" s="31"/>
      <c r="Q519" s="31"/>
      <c r="R519" s="31"/>
      <c r="S519" s="31"/>
      <c r="T519" s="31"/>
      <c r="U519" s="31"/>
      <c r="Y519" s="31"/>
      <c r="Z519" s="31"/>
      <c r="AA519" s="31"/>
    </row>
    <row r="520" spans="1:27" s="6" customFormat="1">
      <c r="A520" s="10"/>
      <c r="B520" s="10"/>
      <c r="C520" s="177"/>
      <c r="D520" s="31"/>
      <c r="E520" s="178" t="str">
        <f>IF($C520="","",VLOOKUP($C520,分類コード!$B$1:$C$11,2,0))</f>
        <v/>
      </c>
      <c r="F520" s="30"/>
      <c r="G520" s="28"/>
      <c r="H520" s="13"/>
      <c r="I520" s="28"/>
      <c r="M520" s="31"/>
      <c r="N520" s="31"/>
      <c r="O520" s="31"/>
      <c r="P520" s="31"/>
      <c r="Q520" s="31"/>
      <c r="R520" s="31"/>
      <c r="S520" s="31"/>
      <c r="T520" s="31"/>
      <c r="U520" s="31"/>
      <c r="Y520" s="31"/>
      <c r="Z520" s="31"/>
      <c r="AA520" s="31"/>
    </row>
    <row r="521" spans="1:27" s="6" customFormat="1">
      <c r="A521" s="10"/>
      <c r="B521" s="10"/>
      <c r="C521" s="177"/>
      <c r="D521" s="31"/>
      <c r="E521" s="178" t="str">
        <f>IF($C521="","",VLOOKUP($C521,分類コード!$B$1:$C$11,2,0))</f>
        <v/>
      </c>
      <c r="F521" s="30"/>
      <c r="G521" s="28"/>
      <c r="H521" s="13"/>
      <c r="I521" s="28"/>
      <c r="M521" s="31"/>
      <c r="N521" s="31"/>
      <c r="O521" s="31"/>
      <c r="P521" s="31"/>
      <c r="Q521" s="31"/>
      <c r="R521" s="31"/>
      <c r="S521" s="31"/>
      <c r="T521" s="31"/>
      <c r="U521" s="31"/>
      <c r="Y521" s="31"/>
      <c r="Z521" s="31"/>
      <c r="AA521" s="31"/>
    </row>
    <row r="522" spans="1:27" s="6" customFormat="1">
      <c r="A522" s="10"/>
      <c r="B522" s="10"/>
      <c r="C522" s="177"/>
      <c r="D522" s="31"/>
      <c r="E522" s="178" t="str">
        <f>IF($C522="","",VLOOKUP($C522,分類コード!$B$1:$C$11,2,0))</f>
        <v/>
      </c>
      <c r="F522" s="30"/>
      <c r="G522" s="28"/>
      <c r="H522" s="13"/>
      <c r="I522" s="28"/>
      <c r="M522" s="31"/>
      <c r="N522" s="31"/>
      <c r="O522" s="31"/>
      <c r="P522" s="31"/>
      <c r="Q522" s="31"/>
      <c r="R522" s="31"/>
      <c r="S522" s="31"/>
      <c r="T522" s="31"/>
      <c r="U522" s="31"/>
      <c r="Y522" s="31"/>
      <c r="Z522" s="31"/>
      <c r="AA522" s="31"/>
    </row>
    <row r="523" spans="1:27" s="6" customFormat="1">
      <c r="A523" s="10"/>
      <c r="B523" s="10"/>
      <c r="C523" s="177"/>
      <c r="D523" s="31"/>
      <c r="E523" s="178" t="str">
        <f>IF($C523="","",VLOOKUP($C523,分類コード!$B$1:$C$11,2,0))</f>
        <v/>
      </c>
      <c r="F523" s="30"/>
      <c r="G523" s="28"/>
      <c r="H523" s="13"/>
      <c r="I523" s="28"/>
      <c r="M523" s="31"/>
      <c r="N523" s="31"/>
      <c r="O523" s="31"/>
      <c r="P523" s="31"/>
      <c r="Q523" s="31"/>
      <c r="R523" s="31"/>
      <c r="S523" s="31"/>
      <c r="T523" s="31"/>
      <c r="U523" s="31"/>
      <c r="Y523" s="31"/>
      <c r="Z523" s="31"/>
      <c r="AA523" s="31"/>
    </row>
    <row r="524" spans="1:27" s="6" customFormat="1">
      <c r="A524" s="10"/>
      <c r="B524" s="10"/>
      <c r="C524" s="177"/>
      <c r="D524" s="31"/>
      <c r="E524" s="178" t="str">
        <f>IF($C524="","",VLOOKUP($C524,分類コード!$B$1:$C$11,2,0))</f>
        <v/>
      </c>
      <c r="F524" s="30"/>
      <c r="G524" s="28"/>
      <c r="H524" s="13"/>
      <c r="I524" s="28"/>
      <c r="M524" s="31"/>
      <c r="N524" s="31"/>
      <c r="O524" s="31"/>
      <c r="P524" s="31"/>
      <c r="Q524" s="31"/>
      <c r="R524" s="31"/>
      <c r="S524" s="31"/>
      <c r="T524" s="31"/>
      <c r="U524" s="31"/>
      <c r="Y524" s="31"/>
      <c r="Z524" s="31"/>
      <c r="AA524" s="31"/>
    </row>
    <row r="525" spans="1:27" s="6" customFormat="1">
      <c r="A525" s="10"/>
      <c r="B525" s="10"/>
      <c r="C525" s="177"/>
      <c r="D525" s="31"/>
      <c r="E525" s="178" t="str">
        <f>IF($C525="","",VLOOKUP($C525,分類コード!$B$1:$C$11,2,0))</f>
        <v/>
      </c>
      <c r="F525" s="30"/>
      <c r="G525" s="28"/>
      <c r="H525" s="13"/>
      <c r="I525" s="28"/>
      <c r="J525" s="7"/>
      <c r="K525" s="32"/>
      <c r="M525" s="31"/>
      <c r="N525" s="31"/>
      <c r="O525" s="31"/>
      <c r="P525" s="31"/>
      <c r="Q525" s="31"/>
      <c r="R525" s="31"/>
      <c r="S525" s="31"/>
      <c r="T525" s="31"/>
      <c r="U525" s="31"/>
      <c r="Y525" s="31"/>
      <c r="Z525" s="31"/>
      <c r="AA525" s="31"/>
    </row>
    <row r="526" spans="1:27" s="6" customFormat="1">
      <c r="A526" s="10"/>
      <c r="B526" s="10"/>
      <c r="C526" s="177"/>
      <c r="D526" s="31"/>
      <c r="E526" s="178" t="str">
        <f>IF($C526="","",VLOOKUP($C526,分類コード!$B$1:$C$11,2,0))</f>
        <v/>
      </c>
      <c r="F526" s="30"/>
      <c r="G526" s="28"/>
      <c r="H526" s="13"/>
      <c r="I526" s="28"/>
      <c r="M526" s="31"/>
      <c r="N526" s="31"/>
      <c r="O526" s="31"/>
      <c r="P526" s="31"/>
      <c r="Q526" s="31"/>
      <c r="R526" s="31"/>
      <c r="S526" s="31"/>
      <c r="T526" s="31"/>
      <c r="U526" s="31"/>
      <c r="Y526" s="31"/>
      <c r="Z526" s="31"/>
      <c r="AA526" s="31"/>
    </row>
    <row r="527" spans="1:27" s="6" customFormat="1">
      <c r="A527" s="10"/>
      <c r="B527" s="10"/>
      <c r="C527" s="177"/>
      <c r="D527" s="31"/>
      <c r="E527" s="178" t="str">
        <f>IF($C527="","",VLOOKUP($C527,分類コード!$B$1:$C$11,2,0))</f>
        <v/>
      </c>
      <c r="F527" s="30"/>
      <c r="G527" s="28"/>
      <c r="H527" s="13"/>
      <c r="I527" s="28"/>
      <c r="J527" s="7"/>
      <c r="K527" s="32"/>
      <c r="M527" s="31"/>
      <c r="N527" s="31"/>
      <c r="O527" s="31"/>
      <c r="P527" s="31"/>
      <c r="Q527" s="31"/>
      <c r="R527" s="31"/>
      <c r="S527" s="31"/>
      <c r="T527" s="31"/>
      <c r="U527" s="31"/>
      <c r="Y527" s="31"/>
      <c r="Z527" s="31"/>
      <c r="AA527" s="31"/>
    </row>
    <row r="528" spans="1:27" s="6" customFormat="1">
      <c r="A528" s="10"/>
      <c r="B528" s="31"/>
      <c r="C528" s="177"/>
      <c r="D528" s="31"/>
      <c r="E528" s="178" t="str">
        <f>IF($C528="","",VLOOKUP($C528,分類コード!$B$1:$C$11,2,0))</f>
        <v/>
      </c>
      <c r="F528" s="30"/>
      <c r="G528" s="28"/>
      <c r="H528" s="13"/>
      <c r="I528" s="28"/>
      <c r="M528" s="31"/>
      <c r="N528" s="31"/>
      <c r="O528" s="31"/>
      <c r="P528" s="31"/>
      <c r="Q528" s="31"/>
      <c r="R528" s="33"/>
      <c r="S528" s="31"/>
      <c r="T528" s="31"/>
      <c r="U528" s="31"/>
      <c r="Y528" s="31"/>
      <c r="Z528" s="31"/>
      <c r="AA528" s="29"/>
    </row>
    <row r="529" spans="1:27" s="6" customFormat="1">
      <c r="A529" s="10"/>
      <c r="B529" s="31"/>
      <c r="C529" s="177"/>
      <c r="D529" s="31"/>
      <c r="E529" s="178" t="str">
        <f>IF($C529="","",VLOOKUP($C529,分類コード!$B$1:$C$11,2,0))</f>
        <v/>
      </c>
      <c r="F529" s="30"/>
      <c r="G529" s="28"/>
      <c r="H529" s="13"/>
      <c r="I529" s="28"/>
      <c r="M529" s="31"/>
      <c r="N529" s="31"/>
      <c r="O529" s="31"/>
      <c r="P529" s="31"/>
      <c r="Q529" s="31"/>
      <c r="R529" s="33"/>
      <c r="S529" s="31"/>
      <c r="T529" s="31"/>
      <c r="U529" s="31"/>
      <c r="Y529" s="31"/>
      <c r="Z529" s="31"/>
      <c r="AA529" s="33"/>
    </row>
    <row r="530" spans="1:27" s="6" customFormat="1">
      <c r="A530" s="10"/>
      <c r="B530" s="31"/>
      <c r="C530" s="177"/>
      <c r="D530" s="31"/>
      <c r="E530" s="178" t="str">
        <f>IF($C530="","",VLOOKUP($C530,分類コード!$B$1:$C$11,2,0))</f>
        <v/>
      </c>
      <c r="F530" s="30"/>
      <c r="G530" s="28"/>
      <c r="H530" s="13"/>
      <c r="I530" s="28"/>
      <c r="M530" s="31"/>
      <c r="N530" s="31"/>
      <c r="O530" s="31"/>
      <c r="P530" s="31"/>
      <c r="Q530" s="31"/>
      <c r="R530" s="33"/>
      <c r="S530" s="31"/>
      <c r="T530" s="31"/>
      <c r="U530" s="31"/>
      <c r="Y530" s="31"/>
      <c r="Z530" s="31"/>
      <c r="AA530" s="33"/>
    </row>
    <row r="531" spans="1:27" s="6" customFormat="1">
      <c r="A531" s="10"/>
      <c r="B531" s="31"/>
      <c r="C531" s="177"/>
      <c r="D531" s="31"/>
      <c r="E531" s="178" t="str">
        <f>IF($C531="","",VLOOKUP($C531,分類コード!$B$1:$C$11,2,0))</f>
        <v/>
      </c>
      <c r="F531" s="30"/>
      <c r="G531" s="28"/>
      <c r="H531" s="13"/>
      <c r="I531" s="28"/>
      <c r="M531" s="31"/>
      <c r="N531" s="31"/>
      <c r="O531" s="31"/>
      <c r="P531" s="31"/>
      <c r="Q531" s="31"/>
      <c r="R531" s="33"/>
      <c r="S531" s="31"/>
      <c r="T531" s="31"/>
      <c r="U531" s="31"/>
      <c r="Y531" s="31"/>
      <c r="Z531" s="31"/>
      <c r="AA531" s="33"/>
    </row>
    <row r="532" spans="1:27" s="6" customFormat="1">
      <c r="A532" s="10"/>
      <c r="B532" s="31"/>
      <c r="C532" s="177"/>
      <c r="D532" s="31"/>
      <c r="E532" s="178" t="str">
        <f>IF($C532="","",VLOOKUP($C532,分類コード!$B$1:$C$11,2,0))</f>
        <v/>
      </c>
      <c r="F532" s="30"/>
      <c r="G532" s="28"/>
      <c r="H532" s="13"/>
      <c r="I532" s="28"/>
      <c r="M532" s="31"/>
      <c r="N532" s="31"/>
      <c r="O532" s="31"/>
      <c r="P532" s="31"/>
      <c r="Q532" s="31"/>
      <c r="R532" s="33"/>
      <c r="S532" s="31"/>
      <c r="T532" s="31"/>
      <c r="U532" s="31"/>
      <c r="Y532" s="31"/>
      <c r="Z532" s="31"/>
      <c r="AA532" s="33"/>
    </row>
    <row r="533" spans="1:27" s="6" customFormat="1">
      <c r="A533" s="10"/>
      <c r="B533" s="31"/>
      <c r="C533" s="177"/>
      <c r="D533" s="31"/>
      <c r="E533" s="178" t="str">
        <f>IF($C533="","",VLOOKUP($C533,分類コード!$B$1:$C$11,2,0))</f>
        <v/>
      </c>
      <c r="F533" s="30"/>
      <c r="G533" s="28"/>
      <c r="H533" s="13"/>
      <c r="I533" s="28"/>
      <c r="M533" s="31"/>
      <c r="N533" s="31"/>
      <c r="O533" s="31"/>
      <c r="P533" s="31"/>
      <c r="Q533" s="31"/>
      <c r="R533" s="33"/>
      <c r="S533" s="31"/>
      <c r="T533" s="31"/>
      <c r="U533" s="31"/>
      <c r="Y533" s="31"/>
      <c r="Z533" s="31"/>
      <c r="AA533" s="33"/>
    </row>
    <row r="534" spans="1:27" s="6" customFormat="1">
      <c r="A534" s="10"/>
      <c r="B534" s="31"/>
      <c r="C534" s="177"/>
      <c r="D534" s="31"/>
      <c r="E534" s="178" t="str">
        <f>IF($C534="","",VLOOKUP($C534,分類コード!$B$1:$C$11,2,0))</f>
        <v/>
      </c>
      <c r="F534" s="30"/>
      <c r="G534" s="28"/>
      <c r="H534" s="13"/>
      <c r="I534" s="28"/>
      <c r="M534" s="31"/>
      <c r="N534" s="31"/>
      <c r="O534" s="31"/>
      <c r="P534" s="31"/>
      <c r="Q534" s="31"/>
      <c r="R534" s="33"/>
      <c r="S534" s="31"/>
      <c r="T534" s="31"/>
      <c r="U534" s="31"/>
      <c r="Y534" s="31"/>
      <c r="Z534" s="31"/>
      <c r="AA534" s="33"/>
    </row>
    <row r="535" spans="1:27" s="6" customFormat="1">
      <c r="A535" s="10"/>
      <c r="B535" s="31"/>
      <c r="C535" s="177"/>
      <c r="D535" s="31"/>
      <c r="E535" s="178" t="str">
        <f>IF($C535="","",VLOOKUP($C535,分類コード!$B$1:$C$11,2,0))</f>
        <v/>
      </c>
      <c r="F535" s="30"/>
      <c r="G535" s="28"/>
      <c r="H535" s="13"/>
      <c r="I535" s="28"/>
      <c r="M535" s="31"/>
      <c r="N535" s="31"/>
      <c r="O535" s="31"/>
      <c r="P535" s="31"/>
      <c r="Q535" s="31"/>
      <c r="R535" s="33"/>
      <c r="S535" s="31"/>
      <c r="T535" s="31"/>
      <c r="U535" s="31"/>
      <c r="Y535" s="31"/>
      <c r="Z535" s="31"/>
      <c r="AA535" s="33"/>
    </row>
    <row r="536" spans="1:27" s="6" customFormat="1">
      <c r="A536" s="10"/>
      <c r="B536" s="31"/>
      <c r="C536" s="177"/>
      <c r="D536" s="31"/>
      <c r="E536" s="178" t="str">
        <f>IF($C536="","",VLOOKUP($C536,分類コード!$B$1:$C$11,2,0))</f>
        <v/>
      </c>
      <c r="F536" s="30"/>
      <c r="G536" s="28"/>
      <c r="H536" s="13"/>
      <c r="I536" s="28"/>
      <c r="M536" s="31"/>
      <c r="N536" s="31"/>
      <c r="O536" s="31"/>
      <c r="P536" s="31"/>
      <c r="Q536" s="31"/>
      <c r="R536" s="33"/>
      <c r="S536" s="31"/>
      <c r="T536" s="31"/>
      <c r="U536" s="31"/>
      <c r="Y536" s="31"/>
      <c r="Z536" s="31"/>
      <c r="AA536" s="33"/>
    </row>
    <row r="537" spans="1:27" s="6" customFormat="1">
      <c r="A537" s="10"/>
      <c r="B537" s="31"/>
      <c r="C537" s="177"/>
      <c r="D537" s="31"/>
      <c r="E537" s="178" t="str">
        <f>IF($C537="","",VLOOKUP($C537,分類コード!$B$1:$C$11,2,0))</f>
        <v/>
      </c>
      <c r="F537" s="30"/>
      <c r="G537" s="28"/>
      <c r="H537" s="13"/>
      <c r="I537" s="28"/>
      <c r="J537" s="7"/>
      <c r="K537" s="32"/>
      <c r="M537" s="31"/>
      <c r="N537" s="31"/>
      <c r="O537" s="31"/>
      <c r="P537" s="31"/>
      <c r="Q537" s="31"/>
      <c r="R537" s="33"/>
      <c r="S537" s="31"/>
      <c r="T537" s="31"/>
      <c r="U537" s="31"/>
      <c r="Y537" s="31"/>
      <c r="Z537" s="31"/>
      <c r="AA537" s="33"/>
    </row>
    <row r="538" spans="1:27" s="6" customFormat="1">
      <c r="A538" s="10"/>
      <c r="B538" s="31"/>
      <c r="C538" s="177"/>
      <c r="D538" s="31"/>
      <c r="E538" s="178" t="str">
        <f>IF($C538="","",VLOOKUP($C538,分類コード!$B$1:$C$11,2,0))</f>
        <v/>
      </c>
      <c r="F538" s="30"/>
      <c r="G538" s="28"/>
      <c r="H538" s="13"/>
      <c r="I538" s="28"/>
      <c r="M538" s="31"/>
      <c r="N538" s="31"/>
      <c r="O538" s="31"/>
      <c r="P538" s="31"/>
      <c r="Q538" s="31"/>
      <c r="R538" s="33"/>
      <c r="S538" s="31"/>
      <c r="T538" s="31"/>
      <c r="U538" s="31"/>
      <c r="Y538" s="31"/>
      <c r="Z538" s="31"/>
      <c r="AA538" s="31"/>
    </row>
    <row r="539" spans="1:27" s="6" customFormat="1">
      <c r="A539" s="10"/>
      <c r="B539" s="31"/>
      <c r="C539" s="177"/>
      <c r="D539" s="31"/>
      <c r="E539" s="178" t="str">
        <f>IF($C539="","",VLOOKUP($C539,分類コード!$B$1:$C$11,2,0))</f>
        <v/>
      </c>
      <c r="F539" s="30"/>
      <c r="G539" s="28"/>
      <c r="H539" s="13"/>
      <c r="I539" s="28"/>
      <c r="M539" s="31"/>
      <c r="N539" s="31"/>
      <c r="O539" s="31"/>
      <c r="P539" s="31"/>
      <c r="Q539" s="31"/>
      <c r="R539" s="33"/>
      <c r="S539" s="31"/>
      <c r="T539" s="31"/>
      <c r="U539" s="31"/>
      <c r="Y539" s="31"/>
      <c r="Z539" s="31"/>
      <c r="AA539" s="31"/>
    </row>
    <row r="540" spans="1:27" s="6" customFormat="1">
      <c r="A540" s="10"/>
      <c r="B540" s="31"/>
      <c r="C540" s="177"/>
      <c r="D540" s="31"/>
      <c r="E540" s="178" t="str">
        <f>IF($C540="","",VLOOKUP($C540,分類コード!$B$1:$C$11,2,0))</f>
        <v/>
      </c>
      <c r="F540" s="30"/>
      <c r="G540" s="28"/>
      <c r="H540" s="13"/>
      <c r="I540" s="28"/>
      <c r="M540" s="31"/>
      <c r="N540" s="31"/>
      <c r="O540" s="31"/>
      <c r="P540" s="31"/>
      <c r="Q540" s="31"/>
      <c r="R540" s="33"/>
      <c r="S540" s="31"/>
      <c r="T540" s="31"/>
      <c r="U540" s="31"/>
      <c r="Y540" s="31"/>
      <c r="Z540" s="31"/>
      <c r="AA540" s="31"/>
    </row>
    <row r="541" spans="1:27" s="6" customFormat="1">
      <c r="A541" s="10"/>
      <c r="B541" s="31"/>
      <c r="C541" s="177"/>
      <c r="D541" s="31"/>
      <c r="E541" s="178" t="str">
        <f>IF($C541="","",VLOOKUP($C541,分類コード!$B$1:$C$11,2,0))</f>
        <v/>
      </c>
      <c r="F541" s="30"/>
      <c r="G541" s="28"/>
      <c r="H541" s="13"/>
      <c r="I541" s="28"/>
      <c r="M541" s="31"/>
      <c r="N541" s="31"/>
      <c r="O541" s="31"/>
      <c r="P541" s="31"/>
      <c r="Q541" s="31"/>
      <c r="R541" s="33"/>
      <c r="S541" s="31"/>
      <c r="T541" s="31"/>
      <c r="U541" s="31"/>
      <c r="Y541" s="31"/>
      <c r="Z541" s="31"/>
      <c r="AA541" s="31"/>
    </row>
    <row r="542" spans="1:27" s="6" customFormat="1">
      <c r="A542" s="10"/>
      <c r="B542" s="31"/>
      <c r="C542" s="177"/>
      <c r="D542" s="31"/>
      <c r="E542" s="178" t="str">
        <f>IF($C542="","",VLOOKUP($C542,分類コード!$B$1:$C$11,2,0))</f>
        <v/>
      </c>
      <c r="F542" s="30"/>
      <c r="G542" s="28"/>
      <c r="H542" s="13"/>
      <c r="I542" s="28"/>
      <c r="M542" s="31"/>
      <c r="N542" s="31"/>
      <c r="O542" s="31"/>
      <c r="P542" s="31"/>
      <c r="Q542" s="31"/>
      <c r="R542" s="33"/>
      <c r="S542" s="31"/>
      <c r="T542" s="31"/>
      <c r="U542" s="31"/>
      <c r="Y542" s="31"/>
      <c r="Z542" s="31"/>
      <c r="AA542" s="31"/>
    </row>
    <row r="543" spans="1:27" s="6" customFormat="1">
      <c r="A543" s="10"/>
      <c r="B543" s="31"/>
      <c r="C543" s="177"/>
      <c r="D543" s="31"/>
      <c r="E543" s="178" t="str">
        <f>IF($C543="","",VLOOKUP($C543,分類コード!$B$1:$C$11,2,0))</f>
        <v/>
      </c>
      <c r="F543" s="30"/>
      <c r="G543" s="28"/>
      <c r="H543" s="13"/>
      <c r="I543" s="28"/>
      <c r="M543" s="31"/>
      <c r="N543" s="31"/>
      <c r="O543" s="31"/>
      <c r="P543" s="31"/>
      <c r="Q543" s="31"/>
      <c r="R543" s="33"/>
      <c r="S543" s="31"/>
      <c r="T543" s="31"/>
      <c r="U543" s="31"/>
      <c r="Y543" s="31"/>
      <c r="Z543" s="31"/>
      <c r="AA543" s="31"/>
    </row>
    <row r="544" spans="1:27" s="6" customFormat="1">
      <c r="A544" s="10"/>
      <c r="B544" s="31"/>
      <c r="C544" s="177"/>
      <c r="D544" s="31"/>
      <c r="E544" s="178" t="str">
        <f>IF($C544="","",VLOOKUP($C544,分類コード!$B$1:$C$11,2,0))</f>
        <v/>
      </c>
      <c r="F544" s="30"/>
      <c r="G544" s="28"/>
      <c r="H544" s="13"/>
      <c r="I544" s="28"/>
      <c r="M544" s="31"/>
      <c r="N544" s="31"/>
      <c r="O544" s="31"/>
      <c r="P544" s="31"/>
      <c r="Q544" s="31"/>
      <c r="R544" s="33"/>
      <c r="S544" s="31"/>
      <c r="T544" s="31"/>
      <c r="U544" s="31"/>
      <c r="Y544" s="31"/>
      <c r="Z544" s="31"/>
      <c r="AA544" s="31"/>
    </row>
    <row r="545" spans="1:27" s="6" customFormat="1">
      <c r="A545" s="10"/>
      <c r="B545" s="31"/>
      <c r="C545" s="177"/>
      <c r="D545" s="31"/>
      <c r="E545" s="178" t="str">
        <f>IF($C545="","",VLOOKUP($C545,分類コード!$B$1:$C$11,2,0))</f>
        <v/>
      </c>
      <c r="F545" s="30"/>
      <c r="G545" s="28"/>
      <c r="H545" s="13"/>
      <c r="I545" s="28"/>
      <c r="M545" s="31"/>
      <c r="N545" s="31"/>
      <c r="O545" s="31"/>
      <c r="P545" s="31"/>
      <c r="Q545" s="31"/>
      <c r="R545" s="33"/>
      <c r="S545" s="31"/>
      <c r="T545" s="31"/>
      <c r="U545" s="31"/>
      <c r="Y545" s="31"/>
      <c r="Z545" s="31"/>
      <c r="AA545" s="31"/>
    </row>
    <row r="546" spans="1:27" s="6" customFormat="1">
      <c r="A546" s="10"/>
      <c r="B546" s="31"/>
      <c r="C546" s="177"/>
      <c r="D546" s="31"/>
      <c r="E546" s="178" t="str">
        <f>IF($C546="","",VLOOKUP($C546,分類コード!$B$1:$C$11,2,0))</f>
        <v/>
      </c>
      <c r="F546" s="30"/>
      <c r="G546" s="28"/>
      <c r="H546" s="13"/>
      <c r="I546" s="28"/>
      <c r="M546" s="31"/>
      <c r="N546" s="31"/>
      <c r="O546" s="31"/>
      <c r="P546" s="31"/>
      <c r="Q546" s="31"/>
      <c r="R546" s="33"/>
      <c r="S546" s="31"/>
      <c r="T546" s="31"/>
      <c r="U546" s="31"/>
      <c r="Y546" s="31"/>
      <c r="Z546" s="31"/>
      <c r="AA546" s="31"/>
    </row>
    <row r="547" spans="1:27" s="6" customFormat="1">
      <c r="A547" s="10"/>
      <c r="B547" s="31"/>
      <c r="C547" s="177"/>
      <c r="D547" s="31"/>
      <c r="E547" s="178" t="str">
        <f>IF($C547="","",VLOOKUP($C547,分類コード!$B$1:$C$11,2,0))</f>
        <v/>
      </c>
      <c r="F547" s="30"/>
      <c r="G547" s="28"/>
      <c r="H547" s="13"/>
      <c r="I547" s="28"/>
      <c r="M547" s="31"/>
      <c r="N547" s="31"/>
      <c r="O547" s="31"/>
      <c r="P547" s="31"/>
      <c r="Q547" s="31"/>
      <c r="R547" s="33"/>
      <c r="S547" s="31"/>
      <c r="T547" s="31"/>
      <c r="U547" s="31"/>
      <c r="Y547" s="31"/>
      <c r="Z547" s="31"/>
      <c r="AA547" s="31"/>
    </row>
    <row r="548" spans="1:27" s="6" customFormat="1">
      <c r="A548" s="10"/>
      <c r="B548" s="31"/>
      <c r="C548" s="177"/>
      <c r="D548" s="31"/>
      <c r="E548" s="178" t="str">
        <f>IF($C548="","",VLOOKUP($C548,分類コード!$B$1:$C$11,2,0))</f>
        <v/>
      </c>
      <c r="F548" s="30"/>
      <c r="G548" s="28"/>
      <c r="H548" s="13"/>
      <c r="I548" s="28"/>
      <c r="M548" s="31"/>
      <c r="N548" s="31"/>
      <c r="O548" s="31"/>
      <c r="P548" s="31"/>
      <c r="Q548" s="31"/>
      <c r="R548" s="33"/>
      <c r="S548" s="31"/>
      <c r="T548" s="31"/>
      <c r="U548" s="31"/>
      <c r="Y548" s="31"/>
      <c r="Z548" s="31"/>
      <c r="AA548" s="31"/>
    </row>
    <row r="549" spans="1:27" s="6" customFormat="1">
      <c r="A549" s="10"/>
      <c r="B549" s="31"/>
      <c r="C549" s="177"/>
      <c r="D549" s="31"/>
      <c r="E549" s="178" t="str">
        <f>IF($C549="","",VLOOKUP($C549,分類コード!$B$1:$C$11,2,0))</f>
        <v/>
      </c>
      <c r="F549" s="30"/>
      <c r="G549" s="28"/>
      <c r="H549" s="13"/>
      <c r="I549" s="28"/>
      <c r="M549" s="31"/>
      <c r="N549" s="31"/>
      <c r="O549" s="31"/>
      <c r="P549" s="31"/>
      <c r="Q549" s="31"/>
      <c r="R549" s="33"/>
      <c r="S549" s="31"/>
      <c r="T549" s="31"/>
      <c r="U549" s="31"/>
      <c r="Y549" s="31"/>
      <c r="Z549" s="31"/>
      <c r="AA549" s="31"/>
    </row>
    <row r="550" spans="1:27" s="6" customFormat="1">
      <c r="A550" s="10"/>
      <c r="B550" s="31"/>
      <c r="C550" s="177"/>
      <c r="D550" s="31"/>
      <c r="E550" s="178" t="str">
        <f>IF($C550="","",VLOOKUP($C550,分類コード!$B$1:$C$11,2,0))</f>
        <v/>
      </c>
      <c r="F550" s="30"/>
      <c r="G550" s="28"/>
      <c r="H550" s="13"/>
      <c r="I550" s="28"/>
      <c r="M550" s="31"/>
      <c r="N550" s="31"/>
      <c r="O550" s="31"/>
      <c r="P550" s="31"/>
      <c r="Q550" s="31"/>
      <c r="R550" s="33"/>
      <c r="S550" s="31"/>
      <c r="T550" s="31"/>
      <c r="U550" s="31"/>
      <c r="Y550" s="31"/>
      <c r="Z550" s="31"/>
      <c r="AA550" s="31"/>
    </row>
    <row r="551" spans="1:27" s="6" customFormat="1">
      <c r="A551" s="10"/>
      <c r="B551" s="31"/>
      <c r="C551" s="177"/>
      <c r="D551" s="31"/>
      <c r="E551" s="178" t="str">
        <f>IF($C551="","",VLOOKUP($C551,分類コード!$B$1:$C$11,2,0))</f>
        <v/>
      </c>
      <c r="F551" s="30"/>
      <c r="G551" s="28"/>
      <c r="H551" s="13"/>
      <c r="I551" s="28"/>
      <c r="M551" s="31"/>
      <c r="N551" s="31"/>
      <c r="O551" s="31"/>
      <c r="P551" s="31"/>
      <c r="Q551" s="31"/>
      <c r="R551" s="33"/>
      <c r="S551" s="31"/>
      <c r="T551" s="31"/>
      <c r="U551" s="31"/>
      <c r="Y551" s="31"/>
      <c r="Z551" s="31"/>
      <c r="AA551" s="31"/>
    </row>
    <row r="552" spans="1:27" s="6" customFormat="1">
      <c r="A552" s="10"/>
      <c r="B552" s="31"/>
      <c r="C552" s="177"/>
      <c r="D552" s="31"/>
      <c r="E552" s="178" t="str">
        <f>IF($C552="","",VLOOKUP($C552,分類コード!$B$1:$C$11,2,0))</f>
        <v/>
      </c>
      <c r="F552" s="30"/>
      <c r="G552" s="28"/>
      <c r="H552" s="13"/>
      <c r="I552" s="28"/>
      <c r="M552" s="31"/>
      <c r="N552" s="31"/>
      <c r="O552" s="31"/>
      <c r="P552" s="31"/>
      <c r="Q552" s="31"/>
      <c r="R552" s="33"/>
      <c r="S552" s="31"/>
      <c r="T552" s="31"/>
      <c r="U552" s="31"/>
      <c r="Y552" s="31"/>
      <c r="Z552" s="31"/>
      <c r="AA552" s="31"/>
    </row>
    <row r="553" spans="1:27" s="6" customFormat="1">
      <c r="A553" s="10"/>
      <c r="B553" s="31"/>
      <c r="C553" s="177"/>
      <c r="D553" s="31"/>
      <c r="E553" s="178" t="str">
        <f>IF($C553="","",VLOOKUP($C553,分類コード!$B$1:$C$11,2,0))</f>
        <v/>
      </c>
      <c r="F553" s="30"/>
      <c r="G553" s="28"/>
      <c r="H553" s="13"/>
      <c r="I553" s="28"/>
      <c r="M553" s="31"/>
      <c r="N553" s="31"/>
      <c r="O553" s="31"/>
      <c r="P553" s="31"/>
      <c r="Q553" s="31"/>
      <c r="R553" s="33"/>
      <c r="S553" s="31"/>
      <c r="T553" s="31"/>
      <c r="U553" s="31"/>
      <c r="Y553" s="31"/>
      <c r="Z553" s="31"/>
      <c r="AA553" s="31"/>
    </row>
    <row r="554" spans="1:27" s="6" customFormat="1">
      <c r="A554" s="10"/>
      <c r="B554" s="31"/>
      <c r="C554" s="177"/>
      <c r="D554" s="31"/>
      <c r="E554" s="178" t="str">
        <f>IF($C554="","",VLOOKUP($C554,分類コード!$B$1:$C$11,2,0))</f>
        <v/>
      </c>
      <c r="F554" s="30"/>
      <c r="G554" s="28"/>
      <c r="H554" s="13"/>
      <c r="I554" s="28"/>
      <c r="M554" s="31"/>
      <c r="N554" s="31"/>
      <c r="O554" s="31"/>
      <c r="P554" s="31"/>
      <c r="Q554" s="31"/>
      <c r="R554" s="33"/>
      <c r="S554" s="31"/>
      <c r="T554" s="31"/>
      <c r="U554" s="31"/>
      <c r="Y554" s="31"/>
      <c r="Z554" s="31"/>
      <c r="AA554" s="31"/>
    </row>
    <row r="555" spans="1:27" s="6" customFormat="1">
      <c r="A555" s="10"/>
      <c r="B555" s="31"/>
      <c r="C555" s="177"/>
      <c r="D555" s="31"/>
      <c r="E555" s="178" t="str">
        <f>IF($C555="","",VLOOKUP($C555,分類コード!$B$1:$C$11,2,0))</f>
        <v/>
      </c>
      <c r="F555" s="30"/>
      <c r="G555" s="28"/>
      <c r="H555" s="13"/>
      <c r="I555" s="28"/>
      <c r="M555" s="31"/>
      <c r="N555" s="31"/>
      <c r="O555" s="31"/>
      <c r="P555" s="31"/>
      <c r="Q555" s="31"/>
      <c r="R555" s="33"/>
      <c r="S555" s="31"/>
      <c r="T555" s="31"/>
      <c r="U555" s="31"/>
      <c r="Y555" s="31"/>
      <c r="Z555" s="31"/>
      <c r="AA555" s="31"/>
    </row>
    <row r="556" spans="1:27" s="6" customFormat="1">
      <c r="A556" s="10"/>
      <c r="B556" s="31"/>
      <c r="C556" s="177"/>
      <c r="D556" s="31"/>
      <c r="E556" s="178" t="str">
        <f>IF($C556="","",VLOOKUP($C556,分類コード!$B$1:$C$11,2,0))</f>
        <v/>
      </c>
      <c r="F556" s="30"/>
      <c r="G556" s="28"/>
      <c r="H556" s="13"/>
      <c r="I556" s="28"/>
      <c r="M556" s="31"/>
      <c r="N556" s="31"/>
      <c r="O556" s="31"/>
      <c r="P556" s="31"/>
      <c r="Q556" s="31"/>
      <c r="R556" s="33"/>
      <c r="S556" s="31"/>
      <c r="T556" s="31"/>
      <c r="U556" s="31"/>
      <c r="Y556" s="31"/>
      <c r="Z556" s="31"/>
      <c r="AA556" s="31"/>
    </row>
    <row r="557" spans="1:27" s="6" customFormat="1">
      <c r="A557" s="10"/>
      <c r="B557" s="31"/>
      <c r="C557" s="177"/>
      <c r="D557" s="31"/>
      <c r="E557" s="178" t="str">
        <f>IF($C557="","",VLOOKUP($C557,分類コード!$B$1:$C$11,2,0))</f>
        <v/>
      </c>
      <c r="F557" s="30"/>
      <c r="G557" s="28"/>
      <c r="H557" s="13"/>
      <c r="I557" s="28"/>
      <c r="J557" s="7"/>
      <c r="K557" s="32"/>
      <c r="M557" s="31"/>
      <c r="N557" s="31"/>
      <c r="O557" s="31"/>
      <c r="P557" s="31"/>
      <c r="Q557" s="31"/>
      <c r="R557" s="33"/>
      <c r="S557" s="31"/>
      <c r="T557" s="31"/>
      <c r="U557" s="31"/>
      <c r="Y557" s="31"/>
      <c r="Z557" s="31"/>
      <c r="AA557" s="31"/>
    </row>
    <row r="558" spans="1:27" s="6" customFormat="1">
      <c r="A558" s="10"/>
      <c r="B558" s="31"/>
      <c r="C558" s="177"/>
      <c r="D558" s="31"/>
      <c r="E558" s="178" t="str">
        <f>IF($C558="","",VLOOKUP($C558,分類コード!$B$1:$C$11,2,0))</f>
        <v/>
      </c>
      <c r="F558" s="30"/>
      <c r="G558" s="28"/>
      <c r="H558" s="13"/>
      <c r="I558" s="28"/>
      <c r="M558" s="31"/>
      <c r="N558" s="31"/>
      <c r="O558" s="31"/>
      <c r="P558" s="31"/>
      <c r="Q558" s="31"/>
      <c r="R558" s="33"/>
      <c r="S558" s="31"/>
      <c r="T558" s="31"/>
      <c r="U558" s="31"/>
      <c r="Y558" s="31"/>
      <c r="Z558" s="31"/>
      <c r="AA558" s="31"/>
    </row>
    <row r="559" spans="1:27" s="6" customFormat="1">
      <c r="A559" s="10"/>
      <c r="B559" s="31"/>
      <c r="C559" s="177"/>
      <c r="D559" s="31"/>
      <c r="E559" s="178" t="str">
        <f>IF($C559="","",VLOOKUP($C559,分類コード!$B$1:$C$11,2,0))</f>
        <v/>
      </c>
      <c r="F559" s="30"/>
      <c r="G559" s="28"/>
      <c r="H559" s="13"/>
      <c r="I559" s="28"/>
      <c r="M559" s="31"/>
      <c r="N559" s="31"/>
      <c r="O559" s="31"/>
      <c r="P559" s="31"/>
      <c r="Q559" s="31"/>
      <c r="R559" s="33"/>
      <c r="S559" s="31"/>
      <c r="T559" s="31"/>
      <c r="U559" s="31"/>
      <c r="Y559" s="31"/>
      <c r="Z559" s="31"/>
      <c r="AA559" s="31"/>
    </row>
    <row r="560" spans="1:27" s="6" customFormat="1">
      <c r="A560" s="10"/>
      <c r="B560" s="31"/>
      <c r="C560" s="177"/>
      <c r="D560" s="31"/>
      <c r="E560" s="178" t="str">
        <f>IF($C560="","",VLOOKUP($C560,分類コード!$B$1:$C$11,2,0))</f>
        <v/>
      </c>
      <c r="F560" s="30"/>
      <c r="G560" s="28"/>
      <c r="H560" s="13"/>
      <c r="I560" s="28"/>
      <c r="M560" s="31"/>
      <c r="N560" s="31"/>
      <c r="O560" s="31"/>
      <c r="P560" s="31"/>
      <c r="Q560" s="31"/>
      <c r="R560" s="33"/>
      <c r="S560" s="31"/>
      <c r="T560" s="31"/>
      <c r="U560" s="31"/>
      <c r="Y560" s="31"/>
      <c r="Z560" s="31"/>
      <c r="AA560" s="31"/>
    </row>
    <row r="561" spans="1:27" s="6" customFormat="1">
      <c r="A561" s="10"/>
      <c r="B561" s="31"/>
      <c r="C561" s="177"/>
      <c r="D561" s="31"/>
      <c r="E561" s="178" t="str">
        <f>IF($C561="","",VLOOKUP($C561,分類コード!$B$1:$C$11,2,0))</f>
        <v/>
      </c>
      <c r="F561" s="30"/>
      <c r="G561" s="28"/>
      <c r="H561" s="13"/>
      <c r="I561" s="28"/>
      <c r="M561" s="31"/>
      <c r="N561" s="31"/>
      <c r="O561" s="31"/>
      <c r="P561" s="31"/>
      <c r="Q561" s="31"/>
      <c r="R561" s="31"/>
      <c r="S561" s="31"/>
      <c r="T561" s="31"/>
      <c r="U561" s="31"/>
      <c r="Y561" s="31"/>
      <c r="Z561" s="31"/>
      <c r="AA561" s="31"/>
    </row>
    <row r="562" spans="1:27" s="6" customFormat="1">
      <c r="A562" s="10"/>
      <c r="B562" s="31"/>
      <c r="C562" s="177"/>
      <c r="D562" s="31"/>
      <c r="E562" s="178" t="str">
        <f>IF($C562="","",VLOOKUP($C562,分類コード!$B$1:$C$11,2,0))</f>
        <v/>
      </c>
      <c r="F562" s="30"/>
      <c r="G562" s="28"/>
      <c r="H562" s="13"/>
      <c r="I562" s="28"/>
      <c r="M562" s="31"/>
      <c r="N562" s="31"/>
      <c r="O562" s="31"/>
      <c r="P562" s="31"/>
      <c r="Q562" s="31"/>
      <c r="R562" s="31"/>
      <c r="S562" s="31"/>
      <c r="T562" s="31"/>
      <c r="U562" s="31"/>
      <c r="Y562" s="31"/>
      <c r="Z562" s="31"/>
      <c r="AA562" s="31"/>
    </row>
    <row r="563" spans="1:27" s="6" customFormat="1">
      <c r="A563" s="10"/>
      <c r="B563" s="31"/>
      <c r="C563" s="177"/>
      <c r="D563" s="31"/>
      <c r="E563" s="178" t="str">
        <f>IF($C563="","",VLOOKUP($C563,分類コード!$B$1:$C$11,2,0))</f>
        <v/>
      </c>
      <c r="F563" s="30"/>
      <c r="G563" s="28"/>
      <c r="H563" s="13"/>
      <c r="I563" s="28"/>
      <c r="M563" s="31"/>
      <c r="N563" s="31"/>
      <c r="O563" s="31"/>
      <c r="P563" s="31"/>
      <c r="Q563" s="31"/>
      <c r="R563" s="31"/>
      <c r="S563" s="31"/>
      <c r="T563" s="31"/>
      <c r="U563" s="31"/>
      <c r="Y563" s="31"/>
      <c r="Z563" s="31"/>
      <c r="AA563" s="31"/>
    </row>
    <row r="564" spans="1:27" s="6" customFormat="1">
      <c r="A564" s="10"/>
      <c r="B564" s="31"/>
      <c r="C564" s="177"/>
      <c r="D564" s="31"/>
      <c r="E564" s="178" t="str">
        <f>IF($C564="","",VLOOKUP($C564,分類コード!$B$1:$C$11,2,0))</f>
        <v/>
      </c>
      <c r="F564" s="30"/>
      <c r="G564" s="28"/>
      <c r="H564" s="13"/>
      <c r="I564" s="28"/>
      <c r="M564" s="31"/>
      <c r="N564" s="31"/>
      <c r="O564" s="31"/>
      <c r="P564" s="31"/>
      <c r="Q564" s="31"/>
      <c r="R564" s="31"/>
      <c r="S564" s="31"/>
      <c r="T564" s="31"/>
      <c r="U564" s="31"/>
      <c r="Y564" s="31"/>
      <c r="Z564" s="31"/>
      <c r="AA564" s="31"/>
    </row>
    <row r="565" spans="1:27" s="6" customFormat="1">
      <c r="A565" s="10"/>
      <c r="B565" s="31"/>
      <c r="C565" s="177"/>
      <c r="D565" s="31"/>
      <c r="E565" s="178" t="str">
        <f>IF($C565="","",VLOOKUP($C565,分類コード!$B$1:$C$11,2,0))</f>
        <v/>
      </c>
      <c r="F565" s="30"/>
      <c r="G565" s="28"/>
      <c r="H565" s="13"/>
      <c r="I565" s="28"/>
      <c r="M565" s="31"/>
      <c r="N565" s="31"/>
      <c r="O565" s="31"/>
      <c r="P565" s="31"/>
      <c r="Q565" s="31"/>
      <c r="R565" s="31"/>
      <c r="S565" s="31"/>
      <c r="T565" s="31"/>
      <c r="U565" s="31"/>
      <c r="Y565" s="31"/>
      <c r="Z565" s="31"/>
      <c r="AA565" s="31"/>
    </row>
    <row r="566" spans="1:27" s="6" customFormat="1">
      <c r="A566" s="10"/>
      <c r="B566" s="31"/>
      <c r="C566" s="177"/>
      <c r="D566" s="31"/>
      <c r="E566" s="178" t="str">
        <f>IF($C566="","",VLOOKUP($C566,分類コード!$B$1:$C$11,2,0))</f>
        <v/>
      </c>
      <c r="F566" s="30"/>
      <c r="G566" s="28"/>
      <c r="H566" s="13"/>
      <c r="I566" s="28"/>
      <c r="M566" s="31"/>
      <c r="N566" s="31"/>
      <c r="O566" s="31"/>
      <c r="P566" s="31"/>
      <c r="Q566" s="31"/>
      <c r="R566" s="31"/>
      <c r="S566" s="31"/>
      <c r="T566" s="31"/>
      <c r="U566" s="31"/>
      <c r="Y566" s="31"/>
      <c r="Z566" s="31"/>
      <c r="AA566" s="31"/>
    </row>
    <row r="567" spans="1:27" s="6" customFormat="1">
      <c r="A567" s="10"/>
      <c r="B567" s="31"/>
      <c r="C567" s="177"/>
      <c r="D567" s="31"/>
      <c r="E567" s="178" t="str">
        <f>IF($C567="","",VLOOKUP($C567,分類コード!$B$1:$C$11,2,0))</f>
        <v/>
      </c>
      <c r="F567" s="30"/>
      <c r="G567" s="28"/>
      <c r="H567" s="13"/>
      <c r="I567" s="28"/>
      <c r="M567" s="31"/>
      <c r="N567" s="31"/>
      <c r="O567" s="31"/>
      <c r="P567" s="31"/>
      <c r="Q567" s="31"/>
      <c r="R567" s="31"/>
      <c r="S567" s="31"/>
      <c r="T567" s="31"/>
      <c r="U567" s="31"/>
      <c r="Y567" s="31"/>
      <c r="Z567" s="31"/>
      <c r="AA567" s="31"/>
    </row>
    <row r="568" spans="1:27" s="6" customFormat="1">
      <c r="A568" s="10"/>
      <c r="B568" s="31"/>
      <c r="C568" s="177"/>
      <c r="D568" s="31"/>
      <c r="E568" s="178" t="str">
        <f>IF($C568="","",VLOOKUP($C568,分類コード!$B$1:$C$11,2,0))</f>
        <v/>
      </c>
      <c r="F568" s="30"/>
      <c r="G568" s="28"/>
      <c r="H568" s="13"/>
      <c r="I568" s="28"/>
      <c r="M568" s="31"/>
      <c r="N568" s="31"/>
      <c r="O568" s="31"/>
      <c r="P568" s="31"/>
      <c r="Q568" s="31"/>
      <c r="R568" s="31"/>
      <c r="S568" s="31"/>
      <c r="T568" s="31"/>
      <c r="U568" s="31"/>
      <c r="Y568" s="31"/>
      <c r="Z568" s="31"/>
      <c r="AA568" s="31"/>
    </row>
    <row r="569" spans="1:27" s="6" customFormat="1">
      <c r="A569" s="10"/>
      <c r="B569" s="31"/>
      <c r="C569" s="177"/>
      <c r="D569" s="31"/>
      <c r="E569" s="178" t="str">
        <f>IF($C569="","",VLOOKUP($C569,分類コード!$B$1:$C$11,2,0))</f>
        <v/>
      </c>
      <c r="F569" s="30"/>
      <c r="G569" s="28"/>
      <c r="H569" s="13"/>
      <c r="I569" s="28"/>
      <c r="M569" s="31"/>
      <c r="N569" s="31"/>
      <c r="O569" s="31"/>
      <c r="P569" s="31"/>
      <c r="Q569" s="31"/>
      <c r="R569" s="31"/>
      <c r="S569" s="31"/>
      <c r="T569" s="31"/>
      <c r="U569" s="31"/>
      <c r="Y569" s="31"/>
      <c r="Z569" s="31"/>
      <c r="AA569" s="31"/>
    </row>
    <row r="570" spans="1:27" s="6" customFormat="1">
      <c r="A570" s="10"/>
      <c r="B570" s="31"/>
      <c r="C570" s="177"/>
      <c r="D570" s="31"/>
      <c r="E570" s="178" t="str">
        <f>IF($C570="","",VLOOKUP($C570,分類コード!$B$1:$C$11,2,0))</f>
        <v/>
      </c>
      <c r="F570" s="30"/>
      <c r="G570" s="28"/>
      <c r="H570" s="13"/>
      <c r="I570" s="28"/>
      <c r="M570" s="31"/>
      <c r="N570" s="31"/>
      <c r="O570" s="31"/>
      <c r="P570" s="31"/>
      <c r="Q570" s="31"/>
      <c r="R570" s="31"/>
      <c r="S570" s="31"/>
      <c r="T570" s="31"/>
      <c r="U570" s="31"/>
      <c r="Y570" s="31"/>
      <c r="Z570" s="31"/>
      <c r="AA570" s="31"/>
    </row>
    <row r="571" spans="1:27" s="6" customFormat="1">
      <c r="A571" s="10"/>
      <c r="B571" s="31"/>
      <c r="C571" s="177"/>
      <c r="D571" s="31"/>
      <c r="E571" s="178" t="str">
        <f>IF($C571="","",VLOOKUP($C571,分類コード!$B$1:$C$11,2,0))</f>
        <v/>
      </c>
      <c r="F571" s="30"/>
      <c r="G571" s="28"/>
      <c r="H571" s="13"/>
      <c r="I571" s="28"/>
      <c r="M571" s="31"/>
      <c r="N571" s="31"/>
      <c r="O571" s="31"/>
      <c r="P571" s="31"/>
      <c r="Q571" s="31"/>
      <c r="R571" s="31"/>
      <c r="S571" s="31"/>
      <c r="T571" s="31"/>
      <c r="U571" s="31"/>
      <c r="Y571" s="31"/>
      <c r="Z571" s="31"/>
      <c r="AA571" s="31"/>
    </row>
    <row r="572" spans="1:27" s="6" customFormat="1">
      <c r="A572" s="10"/>
      <c r="B572" s="31"/>
      <c r="C572" s="177"/>
      <c r="D572" s="31"/>
      <c r="E572" s="178" t="str">
        <f>IF($C572="","",VLOOKUP($C572,分類コード!$B$1:$C$11,2,0))</f>
        <v/>
      </c>
      <c r="F572" s="30"/>
      <c r="G572" s="28"/>
      <c r="H572" s="13"/>
      <c r="I572" s="28"/>
      <c r="M572" s="31"/>
      <c r="N572" s="31"/>
      <c r="O572" s="31"/>
      <c r="P572" s="31"/>
      <c r="Q572" s="31"/>
      <c r="R572" s="31"/>
      <c r="S572" s="31"/>
      <c r="T572" s="31"/>
      <c r="U572" s="31"/>
      <c r="Y572" s="31"/>
      <c r="Z572" s="31"/>
      <c r="AA572" s="31"/>
    </row>
    <row r="573" spans="1:27" s="6" customFormat="1">
      <c r="A573" s="10"/>
      <c r="B573" s="31"/>
      <c r="C573" s="177"/>
      <c r="D573" s="31"/>
      <c r="E573" s="178" t="str">
        <f>IF($C573="","",VLOOKUP($C573,分類コード!$B$1:$C$11,2,0))</f>
        <v/>
      </c>
      <c r="F573" s="30"/>
      <c r="G573" s="28"/>
      <c r="H573" s="13"/>
      <c r="I573" s="28"/>
      <c r="M573" s="31"/>
      <c r="N573" s="31"/>
      <c r="O573" s="31"/>
      <c r="P573" s="31"/>
      <c r="Q573" s="31"/>
      <c r="R573" s="31"/>
      <c r="S573" s="31"/>
      <c r="T573" s="31"/>
      <c r="U573" s="31"/>
      <c r="Y573" s="31"/>
      <c r="Z573" s="31"/>
      <c r="AA573" s="31"/>
    </row>
    <row r="574" spans="1:27" s="6" customFormat="1">
      <c r="A574" s="10"/>
      <c r="B574" s="31"/>
      <c r="C574" s="177"/>
      <c r="D574" s="31"/>
      <c r="E574" s="178" t="str">
        <f>IF($C574="","",VLOOKUP($C574,分類コード!$B$1:$C$11,2,0))</f>
        <v/>
      </c>
      <c r="F574" s="30"/>
      <c r="G574" s="28"/>
      <c r="H574" s="13"/>
      <c r="I574" s="28"/>
      <c r="M574" s="31"/>
      <c r="N574" s="31"/>
      <c r="O574" s="31"/>
      <c r="P574" s="31"/>
      <c r="Q574" s="31"/>
      <c r="R574" s="31"/>
      <c r="S574" s="31"/>
      <c r="T574" s="31"/>
      <c r="U574" s="31"/>
      <c r="Y574" s="31"/>
      <c r="Z574" s="31"/>
      <c r="AA574" s="31"/>
    </row>
    <row r="575" spans="1:27" s="6" customFormat="1">
      <c r="A575" s="10"/>
      <c r="B575" s="31"/>
      <c r="C575" s="177"/>
      <c r="D575" s="31"/>
      <c r="E575" s="178" t="str">
        <f>IF($C575="","",VLOOKUP($C575,分類コード!$B$1:$C$11,2,0))</f>
        <v/>
      </c>
      <c r="F575" s="30"/>
      <c r="G575" s="28"/>
      <c r="H575" s="13"/>
      <c r="I575" s="28"/>
      <c r="M575" s="31"/>
      <c r="N575" s="31"/>
      <c r="O575" s="31"/>
      <c r="P575" s="31"/>
      <c r="Q575" s="31"/>
      <c r="R575" s="31"/>
      <c r="S575" s="31"/>
      <c r="T575" s="31"/>
      <c r="U575" s="31"/>
      <c r="Y575" s="31"/>
      <c r="Z575" s="31"/>
      <c r="AA575" s="31"/>
    </row>
    <row r="576" spans="1:27" s="6" customFormat="1">
      <c r="A576" s="10"/>
      <c r="B576" s="31"/>
      <c r="C576" s="177"/>
      <c r="D576" s="31"/>
      <c r="E576" s="178" t="str">
        <f>IF($C576="","",VLOOKUP($C576,分類コード!$B$1:$C$11,2,0))</f>
        <v/>
      </c>
      <c r="F576" s="30"/>
      <c r="G576" s="28"/>
      <c r="H576" s="13"/>
      <c r="I576" s="28"/>
      <c r="M576" s="31"/>
      <c r="N576" s="31"/>
      <c r="O576" s="31"/>
      <c r="P576" s="31"/>
      <c r="Q576" s="31"/>
      <c r="R576" s="31"/>
      <c r="S576" s="31"/>
      <c r="T576" s="31"/>
      <c r="U576" s="31"/>
      <c r="Y576" s="31"/>
      <c r="Z576" s="31"/>
      <c r="AA576" s="31"/>
    </row>
    <row r="577" spans="1:27" s="6" customFormat="1">
      <c r="A577" s="10"/>
      <c r="B577" s="31"/>
      <c r="C577" s="177"/>
      <c r="D577" s="31"/>
      <c r="E577" s="178" t="str">
        <f>IF($C577="","",VLOOKUP($C577,分類コード!$B$1:$C$11,2,0))</f>
        <v/>
      </c>
      <c r="F577" s="30"/>
      <c r="G577" s="28"/>
      <c r="H577" s="13"/>
      <c r="I577" s="28"/>
      <c r="M577" s="31"/>
      <c r="N577" s="31"/>
      <c r="O577" s="31"/>
      <c r="P577" s="31"/>
      <c r="Q577" s="31"/>
      <c r="R577" s="31"/>
      <c r="S577" s="31"/>
      <c r="T577" s="31"/>
      <c r="U577" s="31"/>
      <c r="Y577" s="31"/>
      <c r="Z577" s="31"/>
      <c r="AA577" s="31"/>
    </row>
    <row r="578" spans="1:27" s="6" customFormat="1">
      <c r="A578" s="10"/>
      <c r="B578" s="31"/>
      <c r="C578" s="177"/>
      <c r="D578" s="31"/>
      <c r="E578" s="178" t="str">
        <f>IF($C578="","",VLOOKUP($C578,分類コード!$B$1:$C$11,2,0))</f>
        <v/>
      </c>
      <c r="F578" s="30"/>
      <c r="G578" s="28"/>
      <c r="H578" s="13"/>
      <c r="I578" s="28"/>
      <c r="M578" s="31"/>
      <c r="N578" s="31"/>
      <c r="O578" s="31"/>
      <c r="P578" s="31"/>
      <c r="Q578" s="31"/>
      <c r="R578" s="31"/>
      <c r="S578" s="31"/>
      <c r="T578" s="31"/>
      <c r="U578" s="31"/>
      <c r="Y578" s="31"/>
      <c r="Z578" s="31"/>
      <c r="AA578" s="31"/>
    </row>
    <row r="579" spans="1:27" s="6" customFormat="1">
      <c r="A579" s="10"/>
      <c r="B579" s="31"/>
      <c r="C579" s="177"/>
      <c r="D579" s="31"/>
      <c r="E579" s="178" t="str">
        <f>IF($C579="","",VLOOKUP($C579,分類コード!$B$1:$C$11,2,0))</f>
        <v/>
      </c>
      <c r="F579" s="30"/>
      <c r="G579" s="28"/>
      <c r="H579" s="13"/>
      <c r="I579" s="28"/>
      <c r="M579" s="31"/>
      <c r="N579" s="31"/>
      <c r="O579" s="31"/>
      <c r="P579" s="31"/>
      <c r="Q579" s="31"/>
      <c r="R579" s="31"/>
      <c r="S579" s="31"/>
      <c r="T579" s="31"/>
      <c r="U579" s="31"/>
      <c r="Y579" s="31"/>
      <c r="Z579" s="31"/>
      <c r="AA579" s="31"/>
    </row>
    <row r="580" spans="1:27" s="6" customFormat="1">
      <c r="A580" s="10"/>
      <c r="B580" s="31"/>
      <c r="C580" s="177"/>
      <c r="D580" s="31"/>
      <c r="E580" s="178" t="str">
        <f>IF($C580="","",VLOOKUP($C580,分類コード!$B$1:$C$11,2,0))</f>
        <v/>
      </c>
      <c r="F580" s="30"/>
      <c r="G580" s="28"/>
      <c r="H580" s="13"/>
      <c r="I580" s="28"/>
      <c r="J580" s="7"/>
      <c r="K580" s="32"/>
      <c r="M580" s="31"/>
      <c r="N580" s="31"/>
      <c r="O580" s="31"/>
      <c r="P580" s="31"/>
      <c r="Q580" s="31"/>
      <c r="R580" s="31"/>
      <c r="S580" s="31"/>
      <c r="T580" s="31"/>
      <c r="U580" s="31"/>
      <c r="Y580" s="31"/>
      <c r="Z580" s="31"/>
      <c r="AA580" s="31"/>
    </row>
    <row r="581" spans="1:27" s="6" customFormat="1">
      <c r="A581" s="10"/>
      <c r="B581" s="31"/>
      <c r="C581" s="177"/>
      <c r="D581" s="31"/>
      <c r="E581" s="178" t="str">
        <f>IF($C581="","",VLOOKUP($C581,分類コード!$B$1:$C$11,2,0))</f>
        <v/>
      </c>
      <c r="F581" s="30"/>
      <c r="G581" s="28"/>
      <c r="H581" s="13"/>
      <c r="I581" s="28"/>
      <c r="M581" s="31"/>
      <c r="N581" s="31"/>
      <c r="O581" s="31"/>
      <c r="P581" s="31"/>
      <c r="Q581" s="31"/>
      <c r="R581" s="31"/>
      <c r="S581" s="31"/>
      <c r="T581" s="31"/>
      <c r="U581" s="31"/>
      <c r="Y581" s="31"/>
      <c r="Z581" s="31"/>
      <c r="AA581" s="31"/>
    </row>
    <row r="582" spans="1:27" s="6" customFormat="1">
      <c r="A582" s="10"/>
      <c r="B582" s="31"/>
      <c r="C582" s="177"/>
      <c r="D582" s="31"/>
      <c r="E582" s="178" t="str">
        <f>IF($C582="","",VLOOKUP($C582,分類コード!$B$1:$C$11,2,0))</f>
        <v/>
      </c>
      <c r="F582" s="30"/>
      <c r="G582" s="28"/>
      <c r="H582" s="13"/>
      <c r="I582" s="28"/>
      <c r="J582" s="7"/>
      <c r="K582" s="32"/>
      <c r="M582" s="31"/>
      <c r="N582" s="31"/>
      <c r="O582" s="31"/>
      <c r="P582" s="31"/>
      <c r="Q582" s="31"/>
      <c r="R582" s="31"/>
      <c r="S582" s="31"/>
      <c r="T582" s="31"/>
      <c r="U582" s="31"/>
      <c r="Y582" s="31"/>
      <c r="Z582" s="31"/>
      <c r="AA582" s="31"/>
    </row>
    <row r="583" spans="1:27" s="6" customFormat="1">
      <c r="A583" s="10"/>
      <c r="B583" s="31"/>
      <c r="C583" s="177"/>
      <c r="D583" s="31"/>
      <c r="E583" s="178" t="str">
        <f>IF($C583="","",VLOOKUP($C583,分類コード!$B$1:$C$11,2,0))</f>
        <v/>
      </c>
      <c r="F583" s="30"/>
      <c r="G583" s="28"/>
      <c r="H583" s="13"/>
      <c r="I583" s="28"/>
      <c r="M583" s="31"/>
      <c r="N583" s="31"/>
      <c r="O583" s="31"/>
      <c r="P583" s="31"/>
      <c r="Q583" s="31"/>
      <c r="R583" s="31"/>
      <c r="S583" s="31"/>
      <c r="T583" s="31"/>
      <c r="U583" s="31"/>
      <c r="Y583" s="31"/>
      <c r="Z583" s="31"/>
      <c r="AA583" s="31"/>
    </row>
    <row r="584" spans="1:27" s="6" customFormat="1">
      <c r="A584" s="10"/>
      <c r="B584" s="31"/>
      <c r="C584" s="177"/>
      <c r="D584" s="31"/>
      <c r="E584" s="178" t="str">
        <f>IF($C584="","",VLOOKUP($C584,分類コード!$B$1:$C$11,2,0))</f>
        <v/>
      </c>
      <c r="F584" s="30"/>
      <c r="G584" s="28"/>
      <c r="H584" s="13"/>
      <c r="I584" s="28"/>
      <c r="M584" s="31"/>
      <c r="N584" s="31"/>
      <c r="O584" s="31"/>
      <c r="P584" s="31"/>
      <c r="Q584" s="31"/>
      <c r="R584" s="31"/>
      <c r="S584" s="31"/>
      <c r="T584" s="31"/>
      <c r="U584" s="31"/>
      <c r="Y584" s="31"/>
      <c r="Z584" s="31"/>
      <c r="AA584" s="31"/>
    </row>
    <row r="585" spans="1:27" s="6" customFormat="1">
      <c r="A585" s="10"/>
      <c r="B585" s="31"/>
      <c r="C585" s="177"/>
      <c r="D585" s="31"/>
      <c r="E585" s="178" t="str">
        <f>IF($C585="","",VLOOKUP($C585,分類コード!$B$1:$C$11,2,0))</f>
        <v/>
      </c>
      <c r="F585" s="30"/>
      <c r="G585" s="28"/>
      <c r="H585" s="13"/>
      <c r="I585" s="28"/>
      <c r="M585" s="31"/>
      <c r="N585" s="31"/>
      <c r="O585" s="31"/>
      <c r="P585" s="31"/>
      <c r="Q585" s="31"/>
      <c r="R585" s="31"/>
      <c r="S585" s="31"/>
      <c r="T585" s="31"/>
      <c r="U585" s="31"/>
      <c r="Y585" s="31"/>
      <c r="Z585" s="31"/>
      <c r="AA585" s="31"/>
    </row>
    <row r="586" spans="1:27" s="6" customFormat="1">
      <c r="A586" s="10"/>
      <c r="B586" s="31"/>
      <c r="C586" s="177"/>
      <c r="D586" s="31"/>
      <c r="E586" s="178" t="str">
        <f>IF($C586="","",VLOOKUP($C586,分類コード!$B$1:$C$11,2,0))</f>
        <v/>
      </c>
      <c r="F586" s="30"/>
      <c r="G586" s="28"/>
      <c r="H586" s="13"/>
      <c r="I586" s="28"/>
      <c r="M586" s="31"/>
      <c r="N586" s="31"/>
      <c r="O586" s="31"/>
      <c r="P586" s="31"/>
      <c r="Q586" s="31"/>
      <c r="R586" s="31"/>
      <c r="S586" s="31"/>
      <c r="T586" s="31"/>
      <c r="U586" s="31"/>
      <c r="Y586" s="31"/>
      <c r="Z586" s="31"/>
      <c r="AA586" s="31"/>
    </row>
    <row r="587" spans="1:27" s="6" customFormat="1">
      <c r="A587" s="10"/>
      <c r="B587" s="31"/>
      <c r="C587" s="177"/>
      <c r="D587" s="31"/>
      <c r="E587" s="178" t="str">
        <f>IF($C587="","",VLOOKUP($C587,分類コード!$B$1:$C$11,2,0))</f>
        <v/>
      </c>
      <c r="F587" s="30"/>
      <c r="G587" s="28"/>
      <c r="H587" s="13"/>
      <c r="I587" s="28"/>
      <c r="M587" s="31"/>
      <c r="N587" s="31"/>
      <c r="O587" s="31"/>
      <c r="P587" s="31"/>
      <c r="Q587" s="31"/>
      <c r="R587" s="31"/>
      <c r="S587" s="31"/>
      <c r="T587" s="31"/>
      <c r="U587" s="31"/>
      <c r="Y587" s="31"/>
      <c r="Z587" s="31"/>
      <c r="AA587" s="31"/>
    </row>
    <row r="588" spans="1:27" s="6" customFormat="1">
      <c r="A588" s="10"/>
      <c r="B588" s="31"/>
      <c r="C588" s="177"/>
      <c r="D588" s="31"/>
      <c r="E588" s="178" t="str">
        <f>IF($C588="","",VLOOKUP($C588,分類コード!$B$1:$C$11,2,0))</f>
        <v/>
      </c>
      <c r="F588" s="30"/>
      <c r="G588" s="28"/>
      <c r="H588" s="13"/>
      <c r="I588" s="28"/>
      <c r="M588" s="31"/>
      <c r="N588" s="31"/>
      <c r="O588" s="31"/>
      <c r="P588" s="31"/>
      <c r="Q588" s="31"/>
      <c r="R588" s="31"/>
      <c r="S588" s="31"/>
      <c r="T588" s="31"/>
      <c r="U588" s="31"/>
      <c r="Y588" s="31"/>
      <c r="Z588" s="31"/>
      <c r="AA588" s="31"/>
    </row>
    <row r="589" spans="1:27" s="6" customFormat="1">
      <c r="A589" s="10"/>
      <c r="B589" s="31"/>
      <c r="C589" s="177"/>
      <c r="D589" s="31"/>
      <c r="E589" s="178" t="str">
        <f>IF($C589="","",VLOOKUP($C589,分類コード!$B$1:$C$11,2,0))</f>
        <v/>
      </c>
      <c r="F589" s="30"/>
      <c r="G589" s="28"/>
      <c r="H589" s="13"/>
      <c r="I589" s="28"/>
      <c r="M589" s="31"/>
      <c r="N589" s="31"/>
      <c r="O589" s="31"/>
      <c r="P589" s="31"/>
      <c r="Q589" s="31"/>
      <c r="R589" s="31"/>
      <c r="S589" s="31"/>
      <c r="T589" s="31"/>
      <c r="U589" s="31"/>
      <c r="Y589" s="31"/>
      <c r="Z589" s="31"/>
      <c r="AA589" s="31"/>
    </row>
    <row r="590" spans="1:27" s="6" customFormat="1">
      <c r="A590" s="10"/>
      <c r="B590" s="31"/>
      <c r="C590" s="177"/>
      <c r="D590" s="31"/>
      <c r="E590" s="178" t="str">
        <f>IF($C590="","",VLOOKUP($C590,分類コード!$B$1:$C$11,2,0))</f>
        <v/>
      </c>
      <c r="F590" s="30"/>
      <c r="G590" s="28"/>
      <c r="H590" s="13"/>
      <c r="I590" s="28"/>
      <c r="M590" s="31"/>
      <c r="N590" s="31"/>
      <c r="O590" s="31"/>
      <c r="P590" s="31"/>
      <c r="Q590" s="31"/>
      <c r="R590" s="31"/>
      <c r="S590" s="31"/>
      <c r="T590" s="31"/>
      <c r="U590" s="31"/>
      <c r="Y590" s="31"/>
      <c r="Z590" s="31"/>
      <c r="AA590" s="31"/>
    </row>
    <row r="591" spans="1:27" s="6" customFormat="1">
      <c r="A591" s="10"/>
      <c r="B591" s="31"/>
      <c r="C591" s="177"/>
      <c r="D591" s="31"/>
      <c r="E591" s="178" t="str">
        <f>IF($C591="","",VLOOKUP($C591,分類コード!$B$1:$C$11,2,0))</f>
        <v/>
      </c>
      <c r="F591" s="30"/>
      <c r="G591" s="28"/>
      <c r="H591" s="13"/>
      <c r="I591" s="28"/>
      <c r="M591" s="31"/>
      <c r="N591" s="31"/>
      <c r="O591" s="31"/>
      <c r="P591" s="31"/>
      <c r="Q591" s="31"/>
      <c r="R591" s="31"/>
      <c r="S591" s="31"/>
      <c r="T591" s="31"/>
      <c r="U591" s="31"/>
      <c r="Y591" s="31"/>
      <c r="Z591" s="31"/>
      <c r="AA591" s="31"/>
    </row>
    <row r="592" spans="1:27" s="6" customFormat="1">
      <c r="A592" s="10"/>
      <c r="B592" s="31"/>
      <c r="C592" s="177"/>
      <c r="D592" s="31"/>
      <c r="E592" s="178" t="str">
        <f>IF($C592="","",VLOOKUP($C592,分類コード!$B$1:$C$11,2,0))</f>
        <v/>
      </c>
      <c r="F592" s="30"/>
      <c r="G592" s="28"/>
      <c r="H592" s="13"/>
      <c r="I592" s="28"/>
      <c r="M592" s="31"/>
      <c r="N592" s="31"/>
      <c r="O592" s="31"/>
      <c r="P592" s="31"/>
      <c r="Q592" s="31"/>
      <c r="R592" s="31"/>
      <c r="S592" s="31"/>
      <c r="T592" s="31"/>
      <c r="U592" s="31"/>
      <c r="Y592" s="31"/>
      <c r="Z592" s="31"/>
      <c r="AA592" s="31"/>
    </row>
    <row r="593" spans="1:27" s="6" customFormat="1">
      <c r="A593" s="10"/>
      <c r="B593" s="31"/>
      <c r="C593" s="177"/>
      <c r="D593" s="31"/>
      <c r="E593" s="178" t="str">
        <f>IF($C593="","",VLOOKUP($C593,分類コード!$B$1:$C$11,2,0))</f>
        <v/>
      </c>
      <c r="F593" s="30"/>
      <c r="G593" s="28"/>
      <c r="H593" s="13"/>
      <c r="I593" s="28"/>
      <c r="M593" s="31"/>
      <c r="N593" s="31"/>
      <c r="O593" s="31"/>
      <c r="P593" s="31"/>
      <c r="Q593" s="31"/>
      <c r="R593" s="31"/>
      <c r="S593" s="31"/>
      <c r="T593" s="31"/>
      <c r="U593" s="31"/>
      <c r="Y593" s="31"/>
      <c r="Z593" s="31"/>
      <c r="AA593" s="31"/>
    </row>
    <row r="594" spans="1:27" s="6" customFormat="1">
      <c r="A594" s="10"/>
      <c r="B594" s="31"/>
      <c r="C594" s="177"/>
      <c r="D594" s="31"/>
      <c r="E594" s="178" t="str">
        <f>IF($C594="","",VLOOKUP($C594,分類コード!$B$1:$C$11,2,0))</f>
        <v/>
      </c>
      <c r="F594" s="30"/>
      <c r="G594" s="28"/>
      <c r="H594" s="13"/>
      <c r="I594" s="28"/>
      <c r="M594" s="31"/>
      <c r="N594" s="31"/>
      <c r="O594" s="31"/>
      <c r="P594" s="31"/>
      <c r="Q594" s="31"/>
      <c r="R594" s="31"/>
      <c r="S594" s="31"/>
      <c r="T594" s="31"/>
      <c r="U594" s="31"/>
      <c r="Y594" s="31"/>
      <c r="Z594" s="31"/>
      <c r="AA594" s="31"/>
    </row>
    <row r="595" spans="1:27" s="6" customFormat="1">
      <c r="A595" s="10"/>
      <c r="B595" s="31"/>
      <c r="C595" s="177"/>
      <c r="D595" s="31"/>
      <c r="E595" s="178" t="str">
        <f>IF($C595="","",VLOOKUP($C595,分類コード!$B$1:$C$11,2,0))</f>
        <v/>
      </c>
      <c r="F595" s="30"/>
      <c r="G595" s="28"/>
      <c r="H595" s="13"/>
      <c r="I595" s="28"/>
      <c r="M595" s="31"/>
      <c r="N595" s="31"/>
      <c r="O595" s="31"/>
      <c r="P595" s="31"/>
      <c r="Q595" s="31"/>
      <c r="R595" s="31"/>
      <c r="S595" s="31"/>
      <c r="T595" s="31"/>
      <c r="U595" s="31"/>
      <c r="Y595" s="31"/>
      <c r="Z595" s="31"/>
      <c r="AA595" s="31"/>
    </row>
    <row r="596" spans="1:27" s="6" customFormat="1">
      <c r="A596" s="10"/>
      <c r="B596" s="31"/>
      <c r="C596" s="177"/>
      <c r="D596" s="31"/>
      <c r="E596" s="178" t="str">
        <f>IF($C596="","",VLOOKUP($C596,分類コード!$B$1:$C$11,2,0))</f>
        <v/>
      </c>
      <c r="F596" s="30"/>
      <c r="G596" s="28"/>
      <c r="H596" s="13"/>
      <c r="I596" s="28"/>
      <c r="M596" s="31"/>
      <c r="N596" s="31"/>
      <c r="O596" s="31"/>
      <c r="P596" s="31"/>
      <c r="Q596" s="31"/>
      <c r="R596" s="31"/>
      <c r="S596" s="31"/>
      <c r="T596" s="31"/>
      <c r="U596" s="31"/>
      <c r="Y596" s="31"/>
      <c r="Z596" s="31"/>
      <c r="AA596" s="31"/>
    </row>
    <row r="597" spans="1:27" s="6" customFormat="1">
      <c r="A597" s="10"/>
      <c r="B597" s="31"/>
      <c r="C597" s="177"/>
      <c r="D597" s="31"/>
      <c r="E597" s="178" t="str">
        <f>IF($C597="","",VLOOKUP($C597,分類コード!$B$1:$C$11,2,0))</f>
        <v/>
      </c>
      <c r="F597" s="30"/>
      <c r="G597" s="28"/>
      <c r="H597" s="13"/>
      <c r="I597" s="28"/>
      <c r="M597" s="31"/>
      <c r="N597" s="31"/>
      <c r="O597" s="31"/>
      <c r="P597" s="31"/>
      <c r="Q597" s="31"/>
      <c r="R597" s="31"/>
      <c r="S597" s="31"/>
      <c r="T597" s="31"/>
      <c r="U597" s="31"/>
      <c r="Y597" s="31"/>
      <c r="Z597" s="31"/>
      <c r="AA597" s="31"/>
    </row>
    <row r="598" spans="1:27" s="6" customFormat="1">
      <c r="A598" s="10"/>
      <c r="B598" s="31"/>
      <c r="C598" s="177"/>
      <c r="D598" s="31"/>
      <c r="E598" s="178" t="str">
        <f>IF($C598="","",VLOOKUP($C598,分類コード!$B$1:$C$11,2,0))</f>
        <v/>
      </c>
      <c r="F598" s="30"/>
      <c r="G598" s="28"/>
      <c r="H598" s="13"/>
      <c r="I598" s="28"/>
      <c r="M598" s="31"/>
      <c r="N598" s="31"/>
      <c r="O598" s="31"/>
      <c r="P598" s="31"/>
      <c r="Q598" s="31"/>
      <c r="R598" s="31"/>
      <c r="S598" s="31"/>
      <c r="T598" s="31"/>
      <c r="U598" s="31"/>
      <c r="Y598" s="31"/>
      <c r="Z598" s="31"/>
      <c r="AA598" s="31"/>
    </row>
    <row r="599" spans="1:27" s="6" customFormat="1">
      <c r="A599" s="10"/>
      <c r="B599" s="31"/>
      <c r="C599" s="177"/>
      <c r="D599" s="31"/>
      <c r="E599" s="178" t="str">
        <f>IF($C599="","",VLOOKUP($C599,分類コード!$B$1:$C$11,2,0))</f>
        <v/>
      </c>
      <c r="F599" s="30"/>
      <c r="G599" s="28"/>
      <c r="H599" s="13"/>
      <c r="I599" s="28"/>
      <c r="M599" s="31"/>
      <c r="N599" s="31"/>
      <c r="O599" s="31"/>
      <c r="P599" s="31"/>
      <c r="Q599" s="31"/>
      <c r="R599" s="31"/>
      <c r="S599" s="31"/>
      <c r="T599" s="31"/>
      <c r="U599" s="31"/>
      <c r="Y599" s="31"/>
      <c r="Z599" s="31"/>
      <c r="AA599" s="31"/>
    </row>
    <row r="600" spans="1:27" s="6" customFormat="1">
      <c r="A600" s="10"/>
      <c r="B600" s="31"/>
      <c r="C600" s="177"/>
      <c r="D600" s="31"/>
      <c r="E600" s="178" t="str">
        <f>IF($C600="","",VLOOKUP($C600,分類コード!$B$1:$C$11,2,0))</f>
        <v/>
      </c>
      <c r="F600" s="30"/>
      <c r="G600" s="28"/>
      <c r="H600" s="13"/>
      <c r="I600" s="28"/>
      <c r="M600" s="31"/>
      <c r="N600" s="31"/>
      <c r="O600" s="31"/>
      <c r="P600" s="31"/>
      <c r="Q600" s="31"/>
      <c r="R600" s="31"/>
      <c r="S600" s="31"/>
      <c r="T600" s="31"/>
      <c r="U600" s="31"/>
      <c r="Y600" s="31"/>
      <c r="Z600" s="31"/>
      <c r="AA600" s="31"/>
    </row>
    <row r="601" spans="1:27" s="6" customFormat="1">
      <c r="A601" s="10"/>
      <c r="B601" s="31"/>
      <c r="C601" s="177"/>
      <c r="D601" s="31"/>
      <c r="E601" s="178" t="str">
        <f>IF($C601="","",VLOOKUP($C601,分類コード!$B$1:$C$11,2,0))</f>
        <v/>
      </c>
      <c r="F601" s="30"/>
      <c r="G601" s="28"/>
      <c r="H601" s="13"/>
      <c r="I601" s="28"/>
      <c r="M601" s="31"/>
      <c r="N601" s="31"/>
      <c r="O601" s="31"/>
      <c r="P601" s="31"/>
      <c r="Q601" s="31"/>
      <c r="R601" s="31"/>
      <c r="S601" s="31"/>
      <c r="T601" s="31"/>
      <c r="U601" s="31"/>
      <c r="Y601" s="31"/>
      <c r="Z601" s="31"/>
      <c r="AA601" s="31"/>
    </row>
    <row r="602" spans="1:27" s="6" customFormat="1">
      <c r="A602" s="10"/>
      <c r="B602" s="31"/>
      <c r="C602" s="177"/>
      <c r="D602" s="31"/>
      <c r="E602" s="178" t="str">
        <f>IF($C602="","",VLOOKUP($C602,分類コード!$B$1:$C$11,2,0))</f>
        <v/>
      </c>
      <c r="F602" s="30"/>
      <c r="G602" s="28"/>
      <c r="H602" s="13"/>
      <c r="I602" s="28"/>
      <c r="M602" s="31"/>
      <c r="N602" s="31"/>
      <c r="O602" s="31"/>
      <c r="P602" s="31"/>
      <c r="Q602" s="31"/>
      <c r="R602" s="31"/>
      <c r="S602" s="31"/>
      <c r="T602" s="31"/>
      <c r="U602" s="31"/>
      <c r="Y602" s="31"/>
      <c r="Z602" s="31"/>
      <c r="AA602" s="31"/>
    </row>
    <row r="603" spans="1:27" s="6" customFormat="1">
      <c r="A603" s="10"/>
      <c r="B603" s="31"/>
      <c r="C603" s="177"/>
      <c r="D603" s="31"/>
      <c r="E603" s="178" t="str">
        <f>IF($C603="","",VLOOKUP($C603,分類コード!$B$1:$C$11,2,0))</f>
        <v/>
      </c>
      <c r="F603" s="30"/>
      <c r="G603" s="28"/>
      <c r="H603" s="13"/>
      <c r="I603" s="28"/>
      <c r="M603" s="31"/>
      <c r="N603" s="31"/>
      <c r="O603" s="31"/>
      <c r="P603" s="31"/>
      <c r="Q603" s="31"/>
      <c r="R603" s="31"/>
      <c r="S603" s="31"/>
      <c r="T603" s="31"/>
      <c r="U603" s="31"/>
      <c r="Y603" s="31"/>
      <c r="Z603" s="31"/>
      <c r="AA603" s="31"/>
    </row>
    <row r="604" spans="1:27" s="6" customFormat="1">
      <c r="A604" s="10"/>
      <c r="B604" s="31"/>
      <c r="C604" s="177"/>
      <c r="D604" s="31"/>
      <c r="E604" s="178" t="str">
        <f>IF($C604="","",VLOOKUP($C604,分類コード!$B$1:$C$11,2,0))</f>
        <v/>
      </c>
      <c r="F604" s="30"/>
      <c r="G604" s="28"/>
      <c r="H604" s="13"/>
      <c r="I604" s="28"/>
      <c r="M604" s="31"/>
      <c r="N604" s="31"/>
      <c r="O604" s="31"/>
      <c r="P604" s="31"/>
      <c r="Q604" s="31"/>
      <c r="R604" s="31"/>
      <c r="S604" s="31"/>
      <c r="T604" s="31"/>
      <c r="U604" s="31"/>
      <c r="Y604" s="31"/>
      <c r="Z604" s="31"/>
      <c r="AA604" s="31"/>
    </row>
    <row r="605" spans="1:27" s="6" customFormat="1">
      <c r="A605" s="10"/>
      <c r="B605" s="31"/>
      <c r="C605" s="177"/>
      <c r="D605" s="31"/>
      <c r="E605" s="178" t="str">
        <f>IF($C605="","",VLOOKUP($C605,分類コード!$B$1:$C$11,2,0))</f>
        <v/>
      </c>
      <c r="F605" s="30"/>
      <c r="G605" s="28"/>
      <c r="H605" s="13"/>
      <c r="I605" s="28"/>
      <c r="M605" s="31"/>
      <c r="N605" s="31"/>
      <c r="O605" s="31"/>
      <c r="P605" s="31"/>
      <c r="Q605" s="31"/>
      <c r="R605" s="31"/>
      <c r="S605" s="31"/>
      <c r="T605" s="31"/>
      <c r="U605" s="31"/>
      <c r="Y605" s="31"/>
      <c r="Z605" s="31"/>
      <c r="AA605" s="31"/>
    </row>
    <row r="606" spans="1:27" s="6" customFormat="1">
      <c r="A606" s="10"/>
      <c r="B606" s="31"/>
      <c r="C606" s="177"/>
      <c r="D606" s="31"/>
      <c r="E606" s="178" t="str">
        <f>IF($C606="","",VLOOKUP($C606,分類コード!$B$1:$C$11,2,0))</f>
        <v/>
      </c>
      <c r="F606" s="30"/>
      <c r="G606" s="28"/>
      <c r="H606" s="13"/>
      <c r="I606" s="28"/>
      <c r="M606" s="31"/>
      <c r="N606" s="31"/>
      <c r="O606" s="31"/>
      <c r="P606" s="31"/>
      <c r="Q606" s="31"/>
      <c r="R606" s="31"/>
      <c r="S606" s="31"/>
      <c r="T606" s="31"/>
      <c r="U606" s="31"/>
      <c r="Y606" s="31"/>
      <c r="Z606" s="31"/>
      <c r="AA606" s="31"/>
    </row>
    <row r="607" spans="1:27" s="6" customFormat="1">
      <c r="A607" s="10"/>
      <c r="B607" s="31"/>
      <c r="C607" s="177"/>
      <c r="D607" s="31"/>
      <c r="E607" s="178" t="str">
        <f>IF($C607="","",VLOOKUP($C607,分類コード!$B$1:$C$11,2,0))</f>
        <v/>
      </c>
      <c r="F607" s="30"/>
      <c r="G607" s="28"/>
      <c r="H607" s="13"/>
      <c r="I607" s="28"/>
      <c r="M607" s="31"/>
      <c r="N607" s="31"/>
      <c r="O607" s="31"/>
      <c r="P607" s="31"/>
      <c r="Q607" s="31"/>
      <c r="R607" s="31"/>
      <c r="S607" s="31"/>
      <c r="T607" s="31"/>
      <c r="U607" s="31"/>
      <c r="Y607" s="31"/>
      <c r="Z607" s="31"/>
      <c r="AA607" s="31"/>
    </row>
    <row r="608" spans="1:27" s="6" customFormat="1">
      <c r="A608" s="10"/>
      <c r="B608" s="31"/>
      <c r="C608" s="177"/>
      <c r="D608" s="31"/>
      <c r="E608" s="178" t="str">
        <f>IF($C608="","",VLOOKUP($C608,分類コード!$B$1:$C$11,2,0))</f>
        <v/>
      </c>
      <c r="F608" s="30"/>
      <c r="G608" s="28"/>
      <c r="H608" s="13"/>
      <c r="I608" s="28"/>
      <c r="M608" s="31"/>
      <c r="N608" s="31"/>
      <c r="O608" s="31"/>
      <c r="P608" s="31"/>
      <c r="Q608" s="31"/>
      <c r="R608" s="31"/>
      <c r="S608" s="31"/>
      <c r="T608" s="31"/>
      <c r="U608" s="31"/>
      <c r="Y608" s="31"/>
      <c r="Z608" s="31"/>
      <c r="AA608" s="31"/>
    </row>
    <row r="609" spans="1:27" s="6" customFormat="1">
      <c r="A609" s="10"/>
      <c r="B609" s="31"/>
      <c r="C609" s="177"/>
      <c r="D609" s="31"/>
      <c r="E609" s="178" t="str">
        <f>IF($C609="","",VLOOKUP($C609,分類コード!$B$1:$C$11,2,0))</f>
        <v/>
      </c>
      <c r="F609" s="30"/>
      <c r="G609" s="28"/>
      <c r="H609" s="13"/>
      <c r="I609" s="28"/>
      <c r="M609" s="31"/>
      <c r="N609" s="31"/>
      <c r="O609" s="31"/>
      <c r="P609" s="31"/>
      <c r="Q609" s="31"/>
      <c r="R609" s="31"/>
      <c r="S609" s="31"/>
      <c r="T609" s="31"/>
      <c r="U609" s="31"/>
      <c r="Y609" s="31"/>
      <c r="Z609" s="31"/>
      <c r="AA609" s="31"/>
    </row>
    <row r="610" spans="1:27" s="6" customFormat="1">
      <c r="A610" s="10"/>
      <c r="B610" s="31"/>
      <c r="C610" s="177"/>
      <c r="D610" s="31"/>
      <c r="E610" s="178" t="str">
        <f>IF($C610="","",VLOOKUP($C610,分類コード!$B$1:$C$11,2,0))</f>
        <v/>
      </c>
      <c r="F610" s="30"/>
      <c r="G610" s="28"/>
      <c r="H610" s="13"/>
      <c r="I610" s="28"/>
      <c r="M610" s="31"/>
      <c r="N610" s="31"/>
      <c r="O610" s="31"/>
      <c r="P610" s="31"/>
      <c r="Q610" s="31"/>
      <c r="R610" s="31"/>
      <c r="S610" s="31"/>
      <c r="T610" s="31"/>
      <c r="U610" s="31"/>
      <c r="Y610" s="31"/>
      <c r="Z610" s="31"/>
      <c r="AA610" s="31"/>
    </row>
    <row r="611" spans="1:27" s="6" customFormat="1">
      <c r="A611" s="10"/>
      <c r="B611" s="31"/>
      <c r="C611" s="177"/>
      <c r="D611" s="31"/>
      <c r="E611" s="178" t="str">
        <f>IF($C611="","",VLOOKUP($C611,分類コード!$B$1:$C$11,2,0))</f>
        <v/>
      </c>
      <c r="F611" s="30"/>
      <c r="G611" s="28"/>
      <c r="H611" s="13"/>
      <c r="I611" s="28"/>
      <c r="M611" s="31"/>
      <c r="N611" s="31"/>
      <c r="O611" s="31"/>
      <c r="P611" s="31"/>
      <c r="Q611" s="31"/>
      <c r="R611" s="31"/>
      <c r="S611" s="31"/>
      <c r="T611" s="31"/>
      <c r="U611" s="31"/>
      <c r="Y611" s="31"/>
      <c r="Z611" s="31"/>
      <c r="AA611" s="31"/>
    </row>
    <row r="612" spans="1:27" s="6" customFormat="1">
      <c r="A612" s="10"/>
      <c r="B612" s="31"/>
      <c r="C612" s="177"/>
      <c r="D612" s="31"/>
      <c r="E612" s="178" t="str">
        <f>IF($C612="","",VLOOKUP($C612,分類コード!$B$1:$C$11,2,0))</f>
        <v/>
      </c>
      <c r="F612" s="30"/>
      <c r="G612" s="28"/>
      <c r="H612" s="13"/>
      <c r="I612" s="28"/>
      <c r="M612" s="31"/>
      <c r="N612" s="31"/>
      <c r="O612" s="31"/>
      <c r="P612" s="31"/>
      <c r="Q612" s="31"/>
      <c r="R612" s="31"/>
      <c r="S612" s="31"/>
      <c r="T612" s="31"/>
      <c r="U612" s="31"/>
      <c r="Y612" s="31"/>
      <c r="Z612" s="31"/>
      <c r="AA612" s="31"/>
    </row>
    <row r="613" spans="1:27" s="6" customFormat="1">
      <c r="A613" s="10"/>
      <c r="B613" s="31"/>
      <c r="C613" s="177"/>
      <c r="D613" s="31"/>
      <c r="E613" s="178" t="str">
        <f>IF($C613="","",VLOOKUP($C613,分類コード!$B$1:$C$11,2,0))</f>
        <v/>
      </c>
      <c r="F613" s="30"/>
      <c r="G613" s="28"/>
      <c r="H613" s="13"/>
      <c r="I613" s="28"/>
      <c r="M613" s="31"/>
      <c r="N613" s="31"/>
      <c r="O613" s="31"/>
      <c r="P613" s="31"/>
      <c r="Q613" s="31"/>
      <c r="R613" s="31"/>
      <c r="S613" s="31"/>
      <c r="T613" s="31"/>
      <c r="U613" s="31"/>
      <c r="Y613" s="31"/>
      <c r="Z613" s="31"/>
      <c r="AA613" s="31"/>
    </row>
    <row r="614" spans="1:27" s="6" customFormat="1">
      <c r="A614" s="10"/>
      <c r="B614" s="31"/>
      <c r="C614" s="177"/>
      <c r="D614" s="31"/>
      <c r="E614" s="178" t="str">
        <f>IF($C614="","",VLOOKUP($C614,分類コード!$B$1:$C$11,2,0))</f>
        <v/>
      </c>
      <c r="F614" s="30"/>
      <c r="G614" s="28"/>
      <c r="H614" s="13"/>
      <c r="I614" s="28"/>
      <c r="M614" s="31"/>
      <c r="N614" s="31"/>
      <c r="O614" s="31"/>
      <c r="P614" s="31"/>
      <c r="Q614" s="31"/>
      <c r="R614" s="31"/>
      <c r="S614" s="31"/>
      <c r="T614" s="31"/>
      <c r="U614" s="31"/>
      <c r="Y614" s="31"/>
      <c r="Z614" s="31"/>
      <c r="AA614" s="31"/>
    </row>
    <row r="615" spans="1:27" s="6" customFormat="1">
      <c r="A615" s="10"/>
      <c r="B615" s="31"/>
      <c r="C615" s="177"/>
      <c r="D615" s="31"/>
      <c r="E615" s="178" t="str">
        <f>IF($C615="","",VLOOKUP($C615,分類コード!$B$1:$C$11,2,0))</f>
        <v/>
      </c>
      <c r="F615" s="30"/>
      <c r="G615" s="28"/>
      <c r="H615" s="13"/>
      <c r="I615" s="28"/>
      <c r="M615" s="31"/>
      <c r="N615" s="31"/>
      <c r="O615" s="31"/>
      <c r="P615" s="31"/>
      <c r="Q615" s="31"/>
      <c r="R615" s="31"/>
      <c r="S615" s="31"/>
      <c r="T615" s="31"/>
      <c r="U615" s="31"/>
      <c r="Y615" s="31"/>
      <c r="Z615" s="31"/>
      <c r="AA615" s="31"/>
    </row>
    <row r="616" spans="1:27" s="6" customFormat="1">
      <c r="A616" s="10"/>
      <c r="B616" s="31"/>
      <c r="C616" s="177"/>
      <c r="D616" s="31"/>
      <c r="E616" s="178" t="str">
        <f>IF($C616="","",VLOOKUP($C616,分類コード!$B$1:$C$11,2,0))</f>
        <v/>
      </c>
      <c r="F616" s="30"/>
      <c r="G616" s="28"/>
      <c r="H616" s="13"/>
      <c r="I616" s="28"/>
      <c r="M616" s="31"/>
      <c r="N616" s="31"/>
      <c r="O616" s="31"/>
      <c r="P616" s="31"/>
      <c r="Q616" s="31"/>
      <c r="R616" s="31"/>
      <c r="S616" s="31"/>
      <c r="T616" s="31"/>
      <c r="U616" s="31"/>
      <c r="Y616" s="31"/>
      <c r="Z616" s="31"/>
      <c r="AA616" s="31"/>
    </row>
    <row r="617" spans="1:27" s="6" customFormat="1">
      <c r="A617" s="10"/>
      <c r="B617" s="31"/>
      <c r="C617" s="177"/>
      <c r="D617" s="31"/>
      <c r="E617" s="178" t="str">
        <f>IF($C617="","",VLOOKUP($C617,分類コード!$B$1:$C$11,2,0))</f>
        <v/>
      </c>
      <c r="F617" s="30"/>
      <c r="G617" s="28"/>
      <c r="H617" s="13"/>
      <c r="I617" s="28"/>
      <c r="M617" s="31"/>
      <c r="N617" s="31"/>
      <c r="O617" s="31"/>
      <c r="P617" s="31"/>
      <c r="Q617" s="31"/>
      <c r="R617" s="31"/>
      <c r="S617" s="31"/>
      <c r="T617" s="31"/>
      <c r="U617" s="31"/>
      <c r="Y617" s="31"/>
      <c r="Z617" s="31"/>
      <c r="AA617" s="31"/>
    </row>
    <row r="618" spans="1:27" s="6" customFormat="1">
      <c r="A618" s="10"/>
      <c r="B618" s="31"/>
      <c r="C618" s="177"/>
      <c r="D618" s="31"/>
      <c r="E618" s="178" t="str">
        <f>IF($C618="","",VLOOKUP($C618,分類コード!$B$1:$C$11,2,0))</f>
        <v/>
      </c>
      <c r="F618" s="30"/>
      <c r="G618" s="28"/>
      <c r="H618" s="13"/>
      <c r="I618" s="28"/>
      <c r="M618" s="31"/>
      <c r="N618" s="31"/>
      <c r="O618" s="31"/>
      <c r="P618" s="31"/>
      <c r="Q618" s="31"/>
      <c r="R618" s="31"/>
      <c r="S618" s="31"/>
      <c r="T618" s="31"/>
      <c r="U618" s="31"/>
      <c r="Y618" s="31"/>
      <c r="Z618" s="31"/>
      <c r="AA618" s="31"/>
    </row>
    <row r="619" spans="1:27" s="6" customFormat="1">
      <c r="A619" s="10"/>
      <c r="B619" s="31"/>
      <c r="C619" s="177"/>
      <c r="D619" s="31"/>
      <c r="E619" s="178" t="str">
        <f>IF($C619="","",VLOOKUP($C619,分類コード!$B$1:$C$11,2,0))</f>
        <v/>
      </c>
      <c r="F619" s="30"/>
      <c r="G619" s="28"/>
      <c r="H619" s="13"/>
      <c r="I619" s="28"/>
      <c r="M619" s="31"/>
      <c r="N619" s="31"/>
      <c r="O619" s="31"/>
      <c r="P619" s="31"/>
      <c r="Q619" s="31"/>
      <c r="R619" s="31"/>
      <c r="S619" s="31"/>
      <c r="T619" s="31"/>
      <c r="U619" s="31"/>
      <c r="Y619" s="31"/>
      <c r="Z619" s="31"/>
      <c r="AA619" s="31"/>
    </row>
    <row r="620" spans="1:27" s="6" customFormat="1">
      <c r="A620" s="10"/>
      <c r="B620" s="31"/>
      <c r="C620" s="177"/>
      <c r="D620" s="31"/>
      <c r="E620" s="178" t="str">
        <f>IF($C620="","",VLOOKUP($C620,分類コード!$B$1:$C$11,2,0))</f>
        <v/>
      </c>
      <c r="F620" s="30"/>
      <c r="G620" s="28"/>
      <c r="H620" s="13"/>
      <c r="I620" s="28"/>
      <c r="M620" s="31"/>
      <c r="N620" s="31"/>
      <c r="O620" s="31"/>
      <c r="P620" s="31"/>
      <c r="Q620" s="31"/>
      <c r="R620" s="31"/>
      <c r="S620" s="31"/>
      <c r="T620" s="31"/>
      <c r="U620" s="31"/>
      <c r="Y620" s="31"/>
      <c r="Z620" s="31"/>
      <c r="AA620" s="31"/>
    </row>
    <row r="621" spans="1:27" s="6" customFormat="1">
      <c r="A621" s="10"/>
      <c r="B621" s="31"/>
      <c r="C621" s="177"/>
      <c r="D621" s="31"/>
      <c r="E621" s="178" t="str">
        <f>IF($C621="","",VLOOKUP($C621,分類コード!$B$1:$C$11,2,0))</f>
        <v/>
      </c>
      <c r="F621" s="30"/>
      <c r="G621" s="28"/>
      <c r="H621" s="13"/>
      <c r="I621" s="28"/>
      <c r="M621" s="31"/>
      <c r="N621" s="31"/>
      <c r="O621" s="31"/>
      <c r="P621" s="31"/>
      <c r="Q621" s="31"/>
      <c r="R621" s="31"/>
      <c r="S621" s="31"/>
      <c r="T621" s="31"/>
      <c r="U621" s="31"/>
      <c r="Y621" s="31"/>
      <c r="Z621" s="31"/>
      <c r="AA621" s="31"/>
    </row>
    <row r="622" spans="1:27" s="6" customFormat="1">
      <c r="A622" s="10"/>
      <c r="B622" s="31"/>
      <c r="C622" s="177"/>
      <c r="D622" s="31"/>
      <c r="E622" s="178" t="str">
        <f>IF($C622="","",VLOOKUP($C622,分類コード!$B$1:$C$11,2,0))</f>
        <v/>
      </c>
      <c r="F622" s="30"/>
      <c r="G622" s="28"/>
      <c r="H622" s="13"/>
      <c r="I622" s="28"/>
      <c r="M622" s="31"/>
      <c r="N622" s="31"/>
      <c r="O622" s="31"/>
      <c r="P622" s="31"/>
      <c r="Q622" s="31"/>
      <c r="R622" s="31"/>
      <c r="S622" s="31"/>
      <c r="T622" s="31"/>
      <c r="U622" s="31"/>
      <c r="Y622" s="31"/>
      <c r="Z622" s="31"/>
      <c r="AA622" s="31"/>
    </row>
    <row r="623" spans="1:27" s="6" customFormat="1">
      <c r="A623" s="10"/>
      <c r="B623" s="31"/>
      <c r="C623" s="177"/>
      <c r="D623" s="31"/>
      <c r="E623" s="178" t="str">
        <f>IF($C623="","",VLOOKUP($C623,分類コード!$B$1:$C$11,2,0))</f>
        <v/>
      </c>
      <c r="F623" s="30"/>
      <c r="G623" s="28"/>
      <c r="H623" s="13"/>
      <c r="I623" s="28"/>
      <c r="M623" s="31"/>
      <c r="N623" s="31"/>
      <c r="O623" s="31"/>
      <c r="P623" s="31"/>
      <c r="Q623" s="31"/>
      <c r="R623" s="31"/>
      <c r="S623" s="31"/>
      <c r="T623" s="31"/>
      <c r="U623" s="31"/>
      <c r="Y623" s="31"/>
      <c r="Z623" s="31"/>
      <c r="AA623" s="31"/>
    </row>
    <row r="624" spans="1:27" s="6" customFormat="1">
      <c r="A624" s="10"/>
      <c r="B624" s="31"/>
      <c r="C624" s="177"/>
      <c r="D624" s="31"/>
      <c r="E624" s="178" t="str">
        <f>IF($C624="","",VLOOKUP($C624,分類コード!$B$1:$C$11,2,0))</f>
        <v/>
      </c>
      <c r="F624" s="30"/>
      <c r="G624" s="28"/>
      <c r="H624" s="13"/>
      <c r="I624" s="28"/>
      <c r="M624" s="31"/>
      <c r="N624" s="31"/>
      <c r="O624" s="31"/>
      <c r="P624" s="31"/>
      <c r="Q624" s="31"/>
      <c r="R624" s="31"/>
      <c r="S624" s="31"/>
      <c r="T624" s="31"/>
      <c r="U624" s="31"/>
      <c r="Y624" s="31"/>
      <c r="Z624" s="31"/>
      <c r="AA624" s="31"/>
    </row>
    <row r="625" spans="1:27" s="6" customFormat="1">
      <c r="A625" s="10"/>
      <c r="B625" s="31"/>
      <c r="C625" s="177"/>
      <c r="D625" s="31"/>
      <c r="E625" s="178" t="str">
        <f>IF($C625="","",VLOOKUP($C625,分類コード!$B$1:$C$11,2,0))</f>
        <v/>
      </c>
      <c r="F625" s="30"/>
      <c r="G625" s="28"/>
      <c r="H625" s="13"/>
      <c r="I625" s="28"/>
      <c r="M625" s="31"/>
      <c r="N625" s="31"/>
      <c r="O625" s="31"/>
      <c r="P625" s="31"/>
      <c r="Q625" s="31"/>
      <c r="R625" s="31"/>
      <c r="S625" s="31"/>
      <c r="T625" s="31"/>
      <c r="U625" s="31"/>
      <c r="Y625" s="31"/>
      <c r="Z625" s="31"/>
      <c r="AA625" s="31"/>
    </row>
    <row r="626" spans="1:27" s="6" customFormat="1">
      <c r="A626" s="10"/>
      <c r="B626" s="31"/>
      <c r="C626" s="177"/>
      <c r="D626" s="31"/>
      <c r="E626" s="178" t="str">
        <f>IF($C626="","",VLOOKUP($C626,分類コード!$B$1:$C$11,2,0))</f>
        <v/>
      </c>
      <c r="F626" s="30"/>
      <c r="G626" s="28"/>
      <c r="H626" s="13"/>
      <c r="I626" s="28"/>
      <c r="M626" s="31"/>
      <c r="N626" s="31"/>
      <c r="O626" s="31"/>
      <c r="P626" s="31"/>
      <c r="Q626" s="31"/>
      <c r="R626" s="31"/>
      <c r="S626" s="31"/>
      <c r="T626" s="31"/>
      <c r="U626" s="31"/>
      <c r="Y626" s="31"/>
      <c r="Z626" s="31"/>
      <c r="AA626" s="31"/>
    </row>
    <row r="627" spans="1:27" s="6" customFormat="1">
      <c r="A627" s="10"/>
      <c r="B627" s="31"/>
      <c r="C627" s="177"/>
      <c r="D627" s="31"/>
      <c r="E627" s="178" t="str">
        <f>IF($C627="","",VLOOKUP($C627,分類コード!$B$1:$C$11,2,0))</f>
        <v/>
      </c>
      <c r="F627" s="30"/>
      <c r="G627" s="28"/>
      <c r="H627" s="13"/>
      <c r="I627" s="28"/>
      <c r="M627" s="31"/>
      <c r="N627" s="31"/>
      <c r="O627" s="31"/>
      <c r="P627" s="31"/>
      <c r="Q627" s="31"/>
      <c r="R627" s="31"/>
      <c r="S627" s="31"/>
      <c r="T627" s="31"/>
      <c r="U627" s="31"/>
      <c r="Y627" s="31"/>
      <c r="Z627" s="31"/>
      <c r="AA627" s="31"/>
    </row>
    <row r="628" spans="1:27" s="6" customFormat="1">
      <c r="A628" s="10"/>
      <c r="B628" s="31"/>
      <c r="C628" s="177"/>
      <c r="D628" s="31"/>
      <c r="E628" s="178" t="str">
        <f>IF($C628="","",VLOOKUP($C628,分類コード!$B$1:$C$11,2,0))</f>
        <v/>
      </c>
      <c r="F628" s="30"/>
      <c r="G628" s="28"/>
      <c r="H628" s="13"/>
      <c r="I628" s="28"/>
      <c r="M628" s="31"/>
      <c r="N628" s="31"/>
      <c r="O628" s="31"/>
      <c r="P628" s="31"/>
      <c r="Q628" s="31"/>
      <c r="R628" s="31"/>
      <c r="S628" s="31"/>
      <c r="T628" s="31"/>
      <c r="U628" s="31"/>
      <c r="Y628" s="31"/>
      <c r="Z628" s="31"/>
      <c r="AA628" s="31"/>
    </row>
    <row r="629" spans="1:27" s="6" customFormat="1">
      <c r="A629" s="10"/>
      <c r="B629" s="31"/>
      <c r="C629" s="177"/>
      <c r="D629" s="31"/>
      <c r="E629" s="178" t="str">
        <f>IF($C629="","",VLOOKUP($C629,分類コード!$B$1:$C$11,2,0))</f>
        <v/>
      </c>
      <c r="F629" s="30"/>
      <c r="G629" s="28"/>
      <c r="H629" s="13"/>
      <c r="I629" s="28"/>
      <c r="M629" s="31"/>
      <c r="N629" s="31"/>
      <c r="O629" s="31"/>
      <c r="P629" s="31"/>
      <c r="Q629" s="31"/>
      <c r="R629" s="31"/>
      <c r="S629" s="31"/>
      <c r="T629" s="31"/>
      <c r="U629" s="31"/>
      <c r="Y629" s="31"/>
      <c r="Z629" s="31"/>
      <c r="AA629" s="31"/>
    </row>
    <row r="630" spans="1:27" s="6" customFormat="1">
      <c r="A630" s="10"/>
      <c r="B630" s="31"/>
      <c r="C630" s="177"/>
      <c r="D630" s="31"/>
      <c r="E630" s="178" t="str">
        <f>IF($C630="","",VLOOKUP($C630,分類コード!$B$1:$C$11,2,0))</f>
        <v/>
      </c>
      <c r="F630" s="30"/>
      <c r="G630" s="28"/>
      <c r="H630" s="13"/>
      <c r="I630" s="28"/>
      <c r="M630" s="31"/>
      <c r="N630" s="31"/>
      <c r="O630" s="31"/>
      <c r="P630" s="31"/>
      <c r="Q630" s="31"/>
      <c r="R630" s="31"/>
      <c r="S630" s="31"/>
      <c r="T630" s="31"/>
      <c r="U630" s="31"/>
      <c r="Y630" s="31"/>
      <c r="Z630" s="31"/>
      <c r="AA630" s="31"/>
    </row>
    <row r="631" spans="1:27" s="6" customFormat="1">
      <c r="A631" s="10"/>
      <c r="B631" s="31"/>
      <c r="C631" s="177"/>
      <c r="D631" s="31"/>
      <c r="E631" s="178" t="str">
        <f>IF($C631="","",VLOOKUP($C631,分類コード!$B$1:$C$11,2,0))</f>
        <v/>
      </c>
      <c r="F631" s="30"/>
      <c r="G631" s="28"/>
      <c r="H631" s="13"/>
      <c r="I631" s="28"/>
      <c r="M631" s="31"/>
      <c r="N631" s="31"/>
      <c r="O631" s="31"/>
      <c r="P631" s="31"/>
      <c r="Q631" s="31"/>
      <c r="R631" s="31"/>
      <c r="S631" s="31"/>
      <c r="T631" s="31"/>
      <c r="U631" s="31"/>
      <c r="Y631" s="31"/>
      <c r="Z631" s="31"/>
      <c r="AA631" s="31"/>
    </row>
    <row r="632" spans="1:27" s="6" customFormat="1">
      <c r="A632" s="10"/>
      <c r="B632" s="31"/>
      <c r="C632" s="177"/>
      <c r="D632" s="31"/>
      <c r="E632" s="178" t="str">
        <f>IF($C632="","",VLOOKUP($C632,分類コード!$B$1:$C$11,2,0))</f>
        <v/>
      </c>
      <c r="F632" s="30"/>
      <c r="G632" s="28"/>
      <c r="H632" s="13"/>
      <c r="I632" s="28"/>
      <c r="M632" s="31"/>
      <c r="N632" s="31"/>
      <c r="O632" s="31"/>
      <c r="P632" s="31"/>
      <c r="Q632" s="31"/>
      <c r="R632" s="31"/>
      <c r="S632" s="31"/>
      <c r="T632" s="31"/>
      <c r="U632" s="31"/>
      <c r="Y632" s="31"/>
      <c r="Z632" s="31"/>
      <c r="AA632" s="31"/>
    </row>
    <row r="633" spans="1:27" s="6" customFormat="1">
      <c r="A633" s="10"/>
      <c r="B633" s="31"/>
      <c r="C633" s="177"/>
      <c r="D633" s="31"/>
      <c r="E633" s="178" t="str">
        <f>IF($C633="","",VLOOKUP($C633,分類コード!$B$1:$C$11,2,0))</f>
        <v/>
      </c>
      <c r="F633" s="30"/>
      <c r="G633" s="28"/>
      <c r="H633" s="13"/>
      <c r="I633" s="28"/>
      <c r="M633" s="31"/>
      <c r="N633" s="31"/>
      <c r="O633" s="31"/>
      <c r="P633" s="31"/>
      <c r="Q633" s="31"/>
      <c r="R633" s="31"/>
      <c r="S633" s="31"/>
      <c r="T633" s="31"/>
      <c r="U633" s="31"/>
      <c r="Y633" s="31"/>
      <c r="Z633" s="31"/>
      <c r="AA633" s="31"/>
    </row>
    <row r="634" spans="1:27" s="6" customFormat="1">
      <c r="A634" s="10"/>
      <c r="B634" s="31"/>
      <c r="C634" s="177"/>
      <c r="D634" s="31"/>
      <c r="E634" s="178" t="str">
        <f>IF($C634="","",VLOOKUP($C634,分類コード!$B$1:$C$11,2,0))</f>
        <v/>
      </c>
      <c r="F634" s="30"/>
      <c r="G634" s="28"/>
      <c r="H634" s="13"/>
      <c r="I634" s="28"/>
      <c r="M634" s="31"/>
      <c r="N634" s="31"/>
      <c r="O634" s="31"/>
      <c r="P634" s="31"/>
      <c r="Q634" s="31"/>
      <c r="R634" s="31"/>
      <c r="S634" s="31"/>
      <c r="T634" s="31"/>
      <c r="U634" s="31"/>
      <c r="Y634" s="31"/>
      <c r="Z634" s="31"/>
      <c r="AA634" s="31"/>
    </row>
    <row r="635" spans="1:27" s="6" customFormat="1">
      <c r="A635" s="10"/>
      <c r="B635" s="31"/>
      <c r="C635" s="177"/>
      <c r="D635" s="31"/>
      <c r="E635" s="178" t="str">
        <f>IF($C635="","",VLOOKUP($C635,分類コード!$B$1:$C$11,2,0))</f>
        <v/>
      </c>
      <c r="F635" s="30"/>
      <c r="G635" s="28"/>
      <c r="H635" s="13"/>
      <c r="I635" s="28"/>
      <c r="M635" s="31"/>
      <c r="N635" s="31"/>
      <c r="O635" s="31"/>
      <c r="P635" s="31"/>
      <c r="Q635" s="31"/>
      <c r="R635" s="31"/>
      <c r="S635" s="31"/>
      <c r="T635" s="31"/>
      <c r="U635" s="31"/>
      <c r="Y635" s="31"/>
      <c r="Z635" s="31"/>
      <c r="AA635" s="31"/>
    </row>
    <row r="636" spans="1:27" s="6" customFormat="1">
      <c r="A636" s="10"/>
      <c r="B636" s="31"/>
      <c r="C636" s="177"/>
      <c r="D636" s="31"/>
      <c r="E636" s="178" t="str">
        <f>IF($C636="","",VLOOKUP($C636,分類コード!$B$1:$C$11,2,0))</f>
        <v/>
      </c>
      <c r="F636" s="30"/>
      <c r="G636" s="28"/>
      <c r="H636" s="13"/>
      <c r="I636" s="28"/>
      <c r="M636" s="31"/>
      <c r="N636" s="31"/>
      <c r="O636" s="31"/>
      <c r="P636" s="31"/>
      <c r="Q636" s="31"/>
      <c r="R636" s="31"/>
      <c r="S636" s="31"/>
      <c r="T636" s="31"/>
      <c r="U636" s="31"/>
      <c r="Y636" s="31"/>
      <c r="Z636" s="31"/>
      <c r="AA636" s="31"/>
    </row>
    <row r="637" spans="1:27" s="6" customFormat="1">
      <c r="A637" s="10"/>
      <c r="B637" s="31"/>
      <c r="C637" s="177"/>
      <c r="D637" s="31"/>
      <c r="E637" s="178" t="str">
        <f>IF($C637="","",VLOOKUP($C637,分類コード!$B$1:$C$11,2,0))</f>
        <v/>
      </c>
      <c r="F637" s="30"/>
      <c r="G637" s="28"/>
      <c r="H637" s="13"/>
      <c r="I637" s="28"/>
      <c r="M637" s="31"/>
      <c r="N637" s="31"/>
      <c r="O637" s="31"/>
      <c r="P637" s="31"/>
      <c r="Q637" s="31"/>
      <c r="R637" s="31"/>
      <c r="S637" s="31"/>
      <c r="T637" s="31"/>
      <c r="U637" s="31"/>
      <c r="Y637" s="31"/>
      <c r="Z637" s="31"/>
      <c r="AA637" s="31"/>
    </row>
    <row r="638" spans="1:27" s="6" customFormat="1">
      <c r="A638" s="10"/>
      <c r="B638" s="31"/>
      <c r="C638" s="177"/>
      <c r="D638" s="31"/>
      <c r="E638" s="178" t="str">
        <f>IF($C638="","",VLOOKUP($C638,分類コード!$B$1:$C$11,2,0))</f>
        <v/>
      </c>
      <c r="F638" s="30"/>
      <c r="G638" s="28"/>
      <c r="H638" s="13"/>
      <c r="I638" s="28"/>
      <c r="M638" s="31"/>
      <c r="N638" s="31"/>
      <c r="O638" s="31"/>
      <c r="P638" s="31"/>
      <c r="Q638" s="31"/>
      <c r="R638" s="31"/>
      <c r="S638" s="31"/>
      <c r="T638" s="31"/>
      <c r="U638" s="31"/>
      <c r="Y638" s="31"/>
      <c r="Z638" s="31"/>
      <c r="AA638" s="31"/>
    </row>
    <row r="639" spans="1:27" s="6" customFormat="1">
      <c r="A639" s="10"/>
      <c r="B639" s="31"/>
      <c r="C639" s="177"/>
      <c r="D639" s="31"/>
      <c r="E639" s="178" t="str">
        <f>IF($C639="","",VLOOKUP($C639,分類コード!$B$1:$C$11,2,0))</f>
        <v/>
      </c>
      <c r="F639" s="30"/>
      <c r="G639" s="28"/>
      <c r="H639" s="13"/>
      <c r="I639" s="28"/>
      <c r="M639" s="31"/>
      <c r="N639" s="31"/>
      <c r="O639" s="31"/>
      <c r="P639" s="31"/>
      <c r="Q639" s="31"/>
      <c r="R639" s="31"/>
      <c r="S639" s="31"/>
      <c r="T639" s="31"/>
      <c r="U639" s="31"/>
      <c r="Y639" s="31"/>
      <c r="Z639" s="31"/>
      <c r="AA639" s="31"/>
    </row>
    <row r="640" spans="1:27" s="6" customFormat="1">
      <c r="A640" s="10"/>
      <c r="B640" s="31"/>
      <c r="C640" s="177"/>
      <c r="D640" s="31"/>
      <c r="E640" s="178" t="str">
        <f>IF($C640="","",VLOOKUP($C640,分類コード!$B$1:$C$11,2,0))</f>
        <v/>
      </c>
      <c r="F640" s="30"/>
      <c r="G640" s="28"/>
      <c r="H640" s="13"/>
      <c r="I640" s="28"/>
      <c r="M640" s="31"/>
      <c r="N640" s="31"/>
      <c r="O640" s="31"/>
      <c r="P640" s="31"/>
      <c r="Q640" s="31"/>
      <c r="R640" s="31"/>
      <c r="S640" s="31"/>
      <c r="T640" s="31"/>
      <c r="U640" s="31"/>
      <c r="Y640" s="31"/>
      <c r="Z640" s="31"/>
      <c r="AA640" s="31"/>
    </row>
    <row r="641" spans="1:27" s="6" customFormat="1">
      <c r="A641" s="10"/>
      <c r="B641" s="31"/>
      <c r="C641" s="177"/>
      <c r="D641" s="31"/>
      <c r="E641" s="178" t="str">
        <f>IF($C641="","",VLOOKUP($C641,分類コード!$B$1:$C$11,2,0))</f>
        <v/>
      </c>
      <c r="F641" s="30"/>
      <c r="G641" s="28"/>
      <c r="H641" s="13"/>
      <c r="I641" s="28"/>
      <c r="M641" s="31"/>
      <c r="N641" s="31"/>
      <c r="O641" s="31"/>
      <c r="P641" s="31"/>
      <c r="Q641" s="31"/>
      <c r="R641" s="31"/>
      <c r="S641" s="31"/>
      <c r="T641" s="31"/>
      <c r="U641" s="31"/>
      <c r="Y641" s="31"/>
      <c r="Z641" s="31"/>
      <c r="AA641" s="31"/>
    </row>
    <row r="642" spans="1:27" s="6" customFormat="1">
      <c r="A642" s="10"/>
      <c r="B642" s="31"/>
      <c r="C642" s="177"/>
      <c r="D642" s="31"/>
      <c r="E642" s="178" t="str">
        <f>IF($C642="","",VLOOKUP($C642,分類コード!$B$1:$C$11,2,0))</f>
        <v/>
      </c>
      <c r="F642" s="30"/>
      <c r="G642" s="28"/>
      <c r="H642" s="13"/>
      <c r="I642" s="28"/>
      <c r="M642" s="31"/>
      <c r="N642" s="31"/>
      <c r="O642" s="31"/>
      <c r="P642" s="31"/>
      <c r="Q642" s="31"/>
      <c r="R642" s="31"/>
      <c r="S642" s="31"/>
      <c r="T642" s="31"/>
      <c r="U642" s="31"/>
      <c r="Y642" s="31"/>
      <c r="Z642" s="31"/>
      <c r="AA642" s="31"/>
    </row>
    <row r="643" spans="1:27" s="6" customFormat="1">
      <c r="A643" s="10"/>
      <c r="B643" s="31"/>
      <c r="C643" s="177"/>
      <c r="D643" s="31"/>
      <c r="E643" s="178" t="str">
        <f>IF($C643="","",VLOOKUP($C643,分類コード!$B$1:$C$11,2,0))</f>
        <v/>
      </c>
      <c r="F643" s="30"/>
      <c r="G643" s="28"/>
      <c r="H643" s="13"/>
      <c r="I643" s="28"/>
      <c r="M643" s="31"/>
      <c r="N643" s="31"/>
      <c r="O643" s="31"/>
      <c r="P643" s="31"/>
      <c r="Q643" s="31"/>
      <c r="R643" s="31"/>
      <c r="S643" s="31"/>
      <c r="T643" s="31"/>
      <c r="U643" s="31"/>
      <c r="Y643" s="31"/>
      <c r="Z643" s="31"/>
      <c r="AA643" s="31"/>
    </row>
    <row r="644" spans="1:27" s="6" customFormat="1">
      <c r="A644" s="10"/>
      <c r="B644" s="31"/>
      <c r="C644" s="177"/>
      <c r="D644" s="31"/>
      <c r="E644" s="178" t="str">
        <f>IF($C644="","",VLOOKUP($C644,分類コード!$B$1:$C$11,2,0))</f>
        <v/>
      </c>
      <c r="F644" s="30"/>
      <c r="G644" s="28"/>
      <c r="H644" s="13"/>
      <c r="I644" s="28"/>
      <c r="M644" s="31"/>
      <c r="N644" s="31"/>
      <c r="O644" s="31"/>
      <c r="P644" s="31"/>
      <c r="Q644" s="31"/>
      <c r="R644" s="31"/>
      <c r="S644" s="31"/>
      <c r="T644" s="31"/>
      <c r="U644" s="31"/>
      <c r="Y644" s="31"/>
      <c r="Z644" s="31"/>
      <c r="AA644" s="31"/>
    </row>
    <row r="645" spans="1:27" s="6" customFormat="1">
      <c r="A645" s="10"/>
      <c r="B645" s="31"/>
      <c r="C645" s="177"/>
      <c r="D645" s="31"/>
      <c r="E645" s="178" t="str">
        <f>IF($C645="","",VLOOKUP($C645,分類コード!$B$1:$C$11,2,0))</f>
        <v/>
      </c>
      <c r="F645" s="30"/>
      <c r="G645" s="28"/>
      <c r="H645" s="13"/>
      <c r="I645" s="28"/>
      <c r="M645" s="31"/>
      <c r="N645" s="31"/>
      <c r="O645" s="31"/>
      <c r="P645" s="31"/>
      <c r="Q645" s="31"/>
      <c r="R645" s="31"/>
      <c r="S645" s="31"/>
      <c r="T645" s="31"/>
      <c r="U645" s="31"/>
      <c r="Y645" s="31"/>
      <c r="Z645" s="31"/>
      <c r="AA645" s="31"/>
    </row>
    <row r="646" spans="1:27" s="6" customFormat="1">
      <c r="A646" s="10"/>
      <c r="B646" s="31"/>
      <c r="C646" s="177"/>
      <c r="D646" s="31"/>
      <c r="E646" s="178" t="str">
        <f>IF($C646="","",VLOOKUP($C646,分類コード!$B$1:$C$11,2,0))</f>
        <v/>
      </c>
      <c r="F646" s="30"/>
      <c r="G646" s="28"/>
      <c r="H646" s="13"/>
      <c r="I646" s="28"/>
      <c r="M646" s="31"/>
      <c r="N646" s="31"/>
      <c r="O646" s="31"/>
      <c r="P646" s="31"/>
      <c r="Q646" s="31"/>
      <c r="R646" s="31"/>
      <c r="S646" s="31"/>
      <c r="T646" s="31"/>
      <c r="U646" s="31"/>
      <c r="Y646" s="31"/>
      <c r="Z646" s="31"/>
      <c r="AA646" s="31"/>
    </row>
    <row r="647" spans="1:27" s="6" customFormat="1">
      <c r="A647" s="10"/>
      <c r="B647" s="31"/>
      <c r="C647" s="177"/>
      <c r="D647" s="31"/>
      <c r="E647" s="178" t="str">
        <f>IF($C647="","",VLOOKUP($C647,分類コード!$B$1:$C$11,2,0))</f>
        <v/>
      </c>
      <c r="F647" s="30"/>
      <c r="G647" s="28"/>
      <c r="H647" s="13"/>
      <c r="I647" s="28"/>
      <c r="M647" s="31"/>
      <c r="N647" s="31"/>
      <c r="O647" s="31"/>
      <c r="P647" s="31"/>
      <c r="Q647" s="31"/>
      <c r="R647" s="31"/>
      <c r="S647" s="31"/>
      <c r="T647" s="31"/>
      <c r="U647" s="31"/>
      <c r="Y647" s="31"/>
      <c r="Z647" s="31"/>
      <c r="AA647" s="31"/>
    </row>
    <row r="648" spans="1:27" s="6" customFormat="1">
      <c r="A648" s="10"/>
      <c r="B648" s="31"/>
      <c r="C648" s="177"/>
      <c r="D648" s="31"/>
      <c r="E648" s="178" t="str">
        <f>IF($C648="","",VLOOKUP($C648,分類コード!$B$1:$C$11,2,0))</f>
        <v/>
      </c>
      <c r="F648" s="30"/>
      <c r="G648" s="28"/>
      <c r="H648" s="13"/>
      <c r="I648" s="28"/>
      <c r="M648" s="31"/>
      <c r="N648" s="31"/>
      <c r="O648" s="31"/>
      <c r="P648" s="31"/>
      <c r="Q648" s="31"/>
      <c r="R648" s="31"/>
      <c r="S648" s="31"/>
      <c r="T648" s="31"/>
      <c r="U648" s="31"/>
      <c r="Y648" s="31"/>
      <c r="Z648" s="31"/>
      <c r="AA648" s="31"/>
    </row>
    <row r="649" spans="1:27" s="6" customFormat="1">
      <c r="A649" s="10"/>
      <c r="B649" s="31"/>
      <c r="C649" s="177"/>
      <c r="D649" s="31"/>
      <c r="E649" s="178" t="str">
        <f>IF($C649="","",VLOOKUP($C649,分類コード!$B$1:$C$11,2,0))</f>
        <v/>
      </c>
      <c r="F649" s="30"/>
      <c r="G649" s="28"/>
      <c r="H649" s="13"/>
      <c r="I649" s="28"/>
      <c r="M649" s="31"/>
      <c r="N649" s="31"/>
      <c r="O649" s="31"/>
      <c r="P649" s="31"/>
      <c r="Q649" s="31"/>
      <c r="R649" s="31"/>
      <c r="S649" s="31"/>
      <c r="T649" s="31"/>
      <c r="U649" s="31"/>
      <c r="Y649" s="31"/>
      <c r="Z649" s="31"/>
      <c r="AA649" s="31"/>
    </row>
    <row r="650" spans="1:27" s="6" customFormat="1">
      <c r="A650" s="10"/>
      <c r="B650" s="31"/>
      <c r="C650" s="177"/>
      <c r="D650" s="31"/>
      <c r="E650" s="178" t="str">
        <f>IF($C650="","",VLOOKUP($C650,分類コード!$B$1:$C$11,2,0))</f>
        <v/>
      </c>
      <c r="F650" s="30"/>
      <c r="G650" s="28"/>
      <c r="H650" s="13"/>
      <c r="I650" s="28"/>
      <c r="M650" s="31"/>
      <c r="N650" s="31"/>
      <c r="O650" s="31"/>
      <c r="P650" s="31"/>
      <c r="Q650" s="31"/>
      <c r="R650" s="31"/>
      <c r="S650" s="31"/>
      <c r="T650" s="31"/>
      <c r="U650" s="31"/>
      <c r="Y650" s="31"/>
      <c r="Z650" s="31"/>
      <c r="AA650" s="31"/>
    </row>
    <row r="651" spans="1:27" s="6" customFormat="1">
      <c r="A651" s="10"/>
      <c r="B651" s="31"/>
      <c r="C651" s="177"/>
      <c r="D651" s="31"/>
      <c r="E651" s="178" t="str">
        <f>IF($C651="","",VLOOKUP($C651,分類コード!$B$1:$C$11,2,0))</f>
        <v/>
      </c>
      <c r="F651" s="30"/>
      <c r="G651" s="28"/>
      <c r="H651" s="13"/>
      <c r="I651" s="28"/>
      <c r="M651" s="31"/>
      <c r="N651" s="31"/>
      <c r="O651" s="31"/>
      <c r="P651" s="31"/>
      <c r="Q651" s="31"/>
      <c r="R651" s="31"/>
      <c r="S651" s="31"/>
      <c r="T651" s="31"/>
      <c r="U651" s="31"/>
      <c r="Y651" s="31"/>
      <c r="Z651" s="31"/>
      <c r="AA651" s="31"/>
    </row>
    <row r="652" spans="1:27" s="6" customFormat="1">
      <c r="A652" s="10"/>
      <c r="B652" s="31"/>
      <c r="C652" s="177"/>
      <c r="D652" s="31"/>
      <c r="E652" s="178" t="str">
        <f>IF($C652="","",VLOOKUP($C652,分類コード!$B$1:$C$11,2,0))</f>
        <v/>
      </c>
      <c r="F652" s="30"/>
      <c r="G652" s="28"/>
      <c r="H652" s="13"/>
      <c r="I652" s="28"/>
      <c r="M652" s="31"/>
      <c r="N652" s="31"/>
      <c r="O652" s="31"/>
      <c r="P652" s="31"/>
      <c r="Q652" s="31"/>
      <c r="R652" s="31"/>
      <c r="S652" s="31"/>
      <c r="T652" s="31"/>
      <c r="U652" s="31"/>
      <c r="Y652" s="31"/>
      <c r="Z652" s="31"/>
      <c r="AA652" s="31"/>
    </row>
    <row r="653" spans="1:27" s="6" customFormat="1">
      <c r="A653" s="10"/>
      <c r="B653" s="31"/>
      <c r="C653" s="177"/>
      <c r="D653" s="31"/>
      <c r="E653" s="178" t="str">
        <f>IF($C653="","",VLOOKUP($C653,分類コード!$B$1:$C$11,2,0))</f>
        <v/>
      </c>
      <c r="F653" s="30"/>
      <c r="G653" s="28"/>
      <c r="H653" s="13"/>
      <c r="I653" s="28"/>
      <c r="M653" s="31"/>
      <c r="N653" s="31"/>
      <c r="O653" s="31"/>
      <c r="P653" s="31"/>
      <c r="Q653" s="31"/>
      <c r="R653" s="31"/>
      <c r="S653" s="31"/>
      <c r="T653" s="31"/>
      <c r="U653" s="31"/>
      <c r="Y653" s="31"/>
      <c r="Z653" s="31"/>
      <c r="AA653" s="31"/>
    </row>
    <row r="654" spans="1:27" s="6" customFormat="1">
      <c r="A654" s="10"/>
      <c r="B654" s="31"/>
      <c r="C654" s="177"/>
      <c r="D654" s="31"/>
      <c r="E654" s="178" t="str">
        <f>IF($C654="","",VLOOKUP($C654,分類コード!$B$1:$C$11,2,0))</f>
        <v/>
      </c>
      <c r="F654" s="30"/>
      <c r="G654" s="28"/>
      <c r="H654" s="13"/>
      <c r="I654" s="28"/>
      <c r="M654" s="31"/>
      <c r="N654" s="31"/>
      <c r="O654" s="31"/>
      <c r="P654" s="31"/>
      <c r="Q654" s="31"/>
      <c r="R654" s="31"/>
      <c r="S654" s="31"/>
      <c r="T654" s="31"/>
      <c r="U654" s="31"/>
      <c r="Y654" s="31"/>
      <c r="Z654" s="31"/>
      <c r="AA654" s="31"/>
    </row>
    <row r="655" spans="1:27" s="6" customFormat="1">
      <c r="A655" s="10"/>
      <c r="B655" s="31"/>
      <c r="C655" s="177"/>
      <c r="D655" s="31"/>
      <c r="E655" s="178" t="str">
        <f>IF($C655="","",VLOOKUP($C655,分類コード!$B$1:$C$11,2,0))</f>
        <v/>
      </c>
      <c r="F655" s="30"/>
      <c r="G655" s="28"/>
      <c r="H655" s="13"/>
      <c r="I655" s="28"/>
      <c r="M655" s="31"/>
      <c r="N655" s="31"/>
      <c r="O655" s="31"/>
      <c r="P655" s="31"/>
      <c r="Q655" s="31"/>
      <c r="R655" s="31"/>
      <c r="S655" s="31"/>
      <c r="T655" s="31"/>
      <c r="U655" s="31"/>
      <c r="Y655" s="31"/>
      <c r="Z655" s="31"/>
      <c r="AA655" s="31"/>
    </row>
    <row r="656" spans="1:27" s="6" customFormat="1">
      <c r="A656" s="10"/>
      <c r="B656" s="31"/>
      <c r="C656" s="177"/>
      <c r="D656" s="31"/>
      <c r="E656" s="178" t="str">
        <f>IF($C656="","",VLOOKUP($C656,分類コード!$B$1:$C$11,2,0))</f>
        <v/>
      </c>
      <c r="F656" s="30"/>
      <c r="G656" s="28"/>
      <c r="H656" s="13"/>
      <c r="I656" s="28"/>
      <c r="M656" s="31"/>
      <c r="N656" s="31"/>
      <c r="O656" s="31"/>
      <c r="P656" s="31"/>
      <c r="Q656" s="31"/>
      <c r="R656" s="31"/>
      <c r="S656" s="31"/>
      <c r="T656" s="31"/>
      <c r="U656" s="31"/>
      <c r="Y656" s="31"/>
      <c r="Z656" s="31"/>
      <c r="AA656" s="31"/>
    </row>
    <row r="657" spans="1:27" s="6" customFormat="1">
      <c r="A657" s="10"/>
      <c r="B657" s="31"/>
      <c r="C657" s="177"/>
      <c r="D657" s="31"/>
      <c r="E657" s="178" t="str">
        <f>IF($C657="","",VLOOKUP($C657,分類コード!$B$1:$C$11,2,0))</f>
        <v/>
      </c>
      <c r="F657" s="30"/>
      <c r="G657" s="28"/>
      <c r="H657" s="13"/>
      <c r="I657" s="28"/>
      <c r="M657" s="31"/>
      <c r="N657" s="31"/>
      <c r="O657" s="31"/>
      <c r="P657" s="31"/>
      <c r="Q657" s="31"/>
      <c r="R657" s="31"/>
      <c r="S657" s="31"/>
      <c r="T657" s="31"/>
      <c r="U657" s="31"/>
      <c r="Y657" s="31"/>
      <c r="Z657" s="31"/>
      <c r="AA657" s="31"/>
    </row>
    <row r="658" spans="1:27" s="6" customFormat="1">
      <c r="A658" s="10"/>
      <c r="B658" s="31"/>
      <c r="C658" s="177"/>
      <c r="D658" s="31"/>
      <c r="E658" s="178" t="str">
        <f>IF($C658="","",VLOOKUP($C658,分類コード!$B$1:$C$11,2,0))</f>
        <v/>
      </c>
      <c r="F658" s="30"/>
      <c r="G658" s="28"/>
      <c r="H658" s="13"/>
      <c r="I658" s="28"/>
      <c r="M658" s="31"/>
      <c r="N658" s="31"/>
      <c r="O658" s="31"/>
      <c r="P658" s="31"/>
      <c r="Q658" s="31"/>
      <c r="R658" s="31"/>
      <c r="S658" s="31"/>
      <c r="T658" s="31"/>
      <c r="U658" s="31"/>
      <c r="Y658" s="31"/>
      <c r="Z658" s="31"/>
      <c r="AA658" s="31"/>
    </row>
    <row r="659" spans="1:27" s="6" customFormat="1">
      <c r="A659" s="10"/>
      <c r="B659" s="31"/>
      <c r="C659" s="177"/>
      <c r="D659" s="31"/>
      <c r="E659" s="178" t="str">
        <f>IF($C659="","",VLOOKUP($C659,分類コード!$B$1:$C$11,2,0))</f>
        <v/>
      </c>
      <c r="F659" s="30"/>
      <c r="G659" s="28"/>
      <c r="H659" s="13"/>
      <c r="I659" s="28"/>
      <c r="M659" s="31"/>
      <c r="N659" s="31"/>
      <c r="O659" s="31"/>
      <c r="P659" s="31"/>
      <c r="Q659" s="31"/>
      <c r="R659" s="31"/>
      <c r="S659" s="31"/>
      <c r="T659" s="31"/>
      <c r="U659" s="31"/>
      <c r="Y659" s="31"/>
      <c r="Z659" s="31"/>
      <c r="AA659" s="31"/>
    </row>
    <row r="660" spans="1:27" s="6" customFormat="1">
      <c r="A660" s="10"/>
      <c r="B660" s="31"/>
      <c r="C660" s="177"/>
      <c r="D660" s="31"/>
      <c r="E660" s="178" t="str">
        <f>IF($C660="","",VLOOKUP($C660,分類コード!$B$1:$C$11,2,0))</f>
        <v/>
      </c>
      <c r="F660" s="30"/>
      <c r="G660" s="28"/>
      <c r="H660" s="13"/>
      <c r="I660" s="28"/>
      <c r="M660" s="31"/>
      <c r="N660" s="31"/>
      <c r="O660" s="31"/>
      <c r="P660" s="31"/>
      <c r="Q660" s="31"/>
      <c r="R660" s="31"/>
      <c r="S660" s="31"/>
      <c r="T660" s="31"/>
      <c r="U660" s="31"/>
      <c r="Y660" s="31"/>
      <c r="Z660" s="31"/>
      <c r="AA660" s="31"/>
    </row>
    <row r="661" spans="1:27" s="6" customFormat="1">
      <c r="A661" s="10"/>
      <c r="B661" s="31"/>
      <c r="C661" s="177"/>
      <c r="D661" s="31"/>
      <c r="E661" s="178" t="str">
        <f>IF($C661="","",VLOOKUP($C661,分類コード!$B$1:$C$11,2,0))</f>
        <v/>
      </c>
      <c r="F661" s="30"/>
      <c r="G661" s="28"/>
      <c r="H661" s="13"/>
      <c r="I661" s="28"/>
      <c r="M661" s="31"/>
      <c r="N661" s="31"/>
      <c r="O661" s="31"/>
      <c r="P661" s="31"/>
      <c r="Q661" s="31"/>
      <c r="R661" s="31"/>
      <c r="S661" s="31"/>
      <c r="T661" s="31"/>
      <c r="U661" s="31"/>
      <c r="Y661" s="31"/>
      <c r="Z661" s="31"/>
      <c r="AA661" s="31"/>
    </row>
    <row r="662" spans="1:27" s="6" customFormat="1">
      <c r="A662" s="10"/>
      <c r="B662" s="31"/>
      <c r="C662" s="177"/>
      <c r="D662" s="31"/>
      <c r="E662" s="178" t="str">
        <f>IF($C662="","",VLOOKUP($C662,分類コード!$B$1:$C$11,2,0))</f>
        <v/>
      </c>
      <c r="F662" s="30"/>
      <c r="G662" s="28"/>
      <c r="H662" s="13"/>
      <c r="I662" s="28"/>
      <c r="M662" s="31"/>
      <c r="N662" s="31"/>
      <c r="O662" s="31"/>
      <c r="P662" s="31"/>
      <c r="Q662" s="31"/>
      <c r="R662" s="31"/>
      <c r="S662" s="31"/>
      <c r="T662" s="31"/>
      <c r="U662" s="31"/>
      <c r="Y662" s="31"/>
      <c r="Z662" s="31"/>
      <c r="AA662" s="31"/>
    </row>
    <row r="663" spans="1:27" s="6" customFormat="1">
      <c r="A663" s="10"/>
      <c r="B663" s="31"/>
      <c r="C663" s="177"/>
      <c r="D663" s="31"/>
      <c r="E663" s="178" t="str">
        <f>IF($C663="","",VLOOKUP($C663,分類コード!$B$1:$C$11,2,0))</f>
        <v/>
      </c>
      <c r="F663" s="30"/>
      <c r="G663" s="28"/>
      <c r="H663" s="13"/>
      <c r="I663" s="28"/>
      <c r="M663" s="31"/>
      <c r="N663" s="31"/>
      <c r="O663" s="31"/>
      <c r="P663" s="31"/>
      <c r="Q663" s="31"/>
      <c r="R663" s="31"/>
      <c r="S663" s="31"/>
      <c r="T663" s="31"/>
      <c r="U663" s="31"/>
      <c r="Y663" s="31"/>
      <c r="Z663" s="31"/>
      <c r="AA663" s="31"/>
    </row>
    <row r="664" spans="1:27" s="6" customFormat="1">
      <c r="A664" s="10"/>
      <c r="B664" s="31"/>
      <c r="C664" s="177"/>
      <c r="D664" s="31"/>
      <c r="E664" s="178" t="str">
        <f>IF($C664="","",VLOOKUP($C664,分類コード!$B$1:$C$11,2,0))</f>
        <v/>
      </c>
      <c r="F664" s="30"/>
      <c r="G664" s="28"/>
      <c r="H664" s="13"/>
      <c r="I664" s="28"/>
      <c r="M664" s="31"/>
      <c r="N664" s="31"/>
      <c r="O664" s="31"/>
      <c r="P664" s="31"/>
      <c r="Q664" s="31"/>
      <c r="R664" s="31"/>
      <c r="S664" s="31"/>
      <c r="T664" s="31"/>
      <c r="U664" s="31"/>
      <c r="Y664" s="31"/>
      <c r="Z664" s="31"/>
      <c r="AA664" s="31"/>
    </row>
    <row r="665" spans="1:27" s="6" customFormat="1">
      <c r="A665" s="10"/>
      <c r="B665" s="31"/>
      <c r="C665" s="177"/>
      <c r="D665" s="31"/>
      <c r="E665" s="178" t="str">
        <f>IF($C665="","",VLOOKUP($C665,分類コード!$B$1:$C$11,2,0))</f>
        <v/>
      </c>
      <c r="F665" s="30"/>
      <c r="G665" s="28"/>
      <c r="H665" s="13"/>
      <c r="I665" s="28"/>
      <c r="M665" s="31"/>
      <c r="N665" s="31"/>
      <c r="O665" s="31"/>
      <c r="P665" s="31"/>
      <c r="Q665" s="31"/>
      <c r="R665" s="31"/>
      <c r="S665" s="31"/>
      <c r="T665" s="31"/>
      <c r="U665" s="31"/>
      <c r="Y665" s="31"/>
      <c r="Z665" s="31"/>
      <c r="AA665" s="31"/>
    </row>
    <row r="666" spans="1:27" s="6" customFormat="1">
      <c r="A666" s="10"/>
      <c r="B666" s="31"/>
      <c r="C666" s="177"/>
      <c r="D666" s="31"/>
      <c r="E666" s="178" t="str">
        <f>IF($C666="","",VLOOKUP($C666,分類コード!$B$1:$C$11,2,0))</f>
        <v/>
      </c>
      <c r="F666" s="30"/>
      <c r="G666" s="28"/>
      <c r="H666" s="13"/>
      <c r="I666" s="28"/>
      <c r="M666" s="31"/>
      <c r="N666" s="31"/>
      <c r="O666" s="31"/>
      <c r="P666" s="31"/>
      <c r="Q666" s="31"/>
      <c r="R666" s="31"/>
      <c r="S666" s="31"/>
      <c r="T666" s="31"/>
      <c r="U666" s="31"/>
      <c r="Y666" s="31"/>
      <c r="Z666" s="31"/>
      <c r="AA666" s="31"/>
    </row>
    <row r="667" spans="1:27" s="6" customFormat="1">
      <c r="A667" s="10"/>
      <c r="B667" s="31"/>
      <c r="C667" s="177"/>
      <c r="D667" s="31"/>
      <c r="E667" s="178" t="str">
        <f>IF($C667="","",VLOOKUP($C667,分類コード!$B$1:$C$11,2,0))</f>
        <v/>
      </c>
      <c r="F667" s="30"/>
      <c r="G667" s="28"/>
      <c r="H667" s="13"/>
      <c r="I667" s="28"/>
      <c r="M667" s="31"/>
      <c r="N667" s="31"/>
      <c r="O667" s="31"/>
      <c r="P667" s="31"/>
      <c r="Q667" s="31"/>
      <c r="R667" s="31"/>
      <c r="S667" s="31"/>
      <c r="T667" s="31"/>
      <c r="U667" s="31"/>
      <c r="Y667" s="31"/>
      <c r="Z667" s="31"/>
      <c r="AA667" s="31"/>
    </row>
    <row r="668" spans="1:27" s="6" customFormat="1">
      <c r="A668" s="10"/>
      <c r="B668" s="31"/>
      <c r="C668" s="177"/>
      <c r="D668" s="31"/>
      <c r="E668" s="178" t="str">
        <f>IF($C668="","",VLOOKUP($C668,分類コード!$B$1:$C$11,2,0))</f>
        <v/>
      </c>
      <c r="F668" s="30"/>
      <c r="G668" s="28"/>
      <c r="H668" s="13"/>
      <c r="I668" s="28"/>
      <c r="M668" s="31"/>
      <c r="N668" s="31"/>
      <c r="O668" s="31"/>
      <c r="P668" s="31"/>
      <c r="Q668" s="31"/>
      <c r="R668" s="31"/>
      <c r="S668" s="31"/>
      <c r="T668" s="31"/>
      <c r="U668" s="31"/>
      <c r="Y668" s="31"/>
      <c r="Z668" s="31"/>
      <c r="AA668" s="31"/>
    </row>
    <row r="669" spans="1:27" s="6" customFormat="1">
      <c r="A669" s="10"/>
      <c r="B669" s="31"/>
      <c r="C669" s="177"/>
      <c r="D669" s="31"/>
      <c r="E669" s="178" t="str">
        <f>IF($C669="","",VLOOKUP($C669,分類コード!$B$1:$C$11,2,0))</f>
        <v/>
      </c>
      <c r="F669" s="30"/>
      <c r="G669" s="28"/>
      <c r="H669" s="13"/>
      <c r="I669" s="28"/>
      <c r="M669" s="31"/>
      <c r="N669" s="31"/>
      <c r="O669" s="31"/>
      <c r="P669" s="31"/>
      <c r="Q669" s="31"/>
      <c r="R669" s="31"/>
      <c r="S669" s="31"/>
      <c r="T669" s="31"/>
      <c r="U669" s="31"/>
      <c r="Y669" s="31"/>
      <c r="Z669" s="31"/>
      <c r="AA669" s="31"/>
    </row>
    <row r="670" spans="1:27" s="6" customFormat="1">
      <c r="A670" s="10"/>
      <c r="B670" s="31"/>
      <c r="C670" s="177"/>
      <c r="D670" s="31"/>
      <c r="E670" s="178" t="str">
        <f>IF($C670="","",VLOOKUP($C670,分類コード!$B$1:$C$11,2,0))</f>
        <v/>
      </c>
      <c r="F670" s="30"/>
      <c r="G670" s="28"/>
      <c r="H670" s="13"/>
      <c r="I670" s="28"/>
      <c r="M670" s="31"/>
      <c r="N670" s="31"/>
      <c r="O670" s="31"/>
      <c r="P670" s="31"/>
      <c r="Q670" s="31"/>
      <c r="R670" s="31"/>
      <c r="S670" s="31"/>
      <c r="T670" s="31"/>
      <c r="U670" s="31"/>
      <c r="Y670" s="31"/>
      <c r="Z670" s="31"/>
      <c r="AA670" s="31"/>
    </row>
    <row r="671" spans="1:27" s="6" customFormat="1">
      <c r="A671" s="10"/>
      <c r="B671" s="31"/>
      <c r="C671" s="177"/>
      <c r="D671" s="31"/>
      <c r="E671" s="178" t="str">
        <f>IF($C671="","",VLOOKUP($C671,分類コード!$B$1:$C$11,2,0))</f>
        <v/>
      </c>
      <c r="F671" s="30"/>
      <c r="G671" s="28"/>
      <c r="H671" s="13"/>
      <c r="I671" s="28"/>
      <c r="M671" s="31"/>
      <c r="N671" s="31"/>
      <c r="O671" s="31"/>
      <c r="P671" s="31"/>
      <c r="Q671" s="31"/>
      <c r="R671" s="31"/>
      <c r="S671" s="31"/>
      <c r="T671" s="31"/>
      <c r="U671" s="31"/>
      <c r="Y671" s="31"/>
      <c r="Z671" s="31"/>
      <c r="AA671" s="31"/>
    </row>
    <row r="672" spans="1:27" s="6" customFormat="1">
      <c r="A672" s="10"/>
      <c r="B672" s="31"/>
      <c r="C672" s="177"/>
      <c r="D672" s="31"/>
      <c r="E672" s="178" t="str">
        <f>IF($C672="","",VLOOKUP($C672,分類コード!$B$1:$C$11,2,0))</f>
        <v/>
      </c>
      <c r="F672" s="30"/>
      <c r="G672" s="28"/>
      <c r="H672" s="13"/>
      <c r="I672" s="28"/>
      <c r="M672" s="31"/>
      <c r="N672" s="31"/>
      <c r="O672" s="31"/>
      <c r="P672" s="31"/>
      <c r="Q672" s="31"/>
      <c r="R672" s="31"/>
      <c r="S672" s="31"/>
      <c r="T672" s="31"/>
      <c r="U672" s="31"/>
      <c r="Y672" s="31"/>
      <c r="Z672" s="31"/>
      <c r="AA672" s="31"/>
    </row>
    <row r="673" spans="1:27" s="6" customFormat="1">
      <c r="A673" s="10"/>
      <c r="B673" s="31"/>
      <c r="C673" s="177"/>
      <c r="D673" s="31"/>
      <c r="E673" s="178" t="str">
        <f>IF($C673="","",VLOOKUP($C673,分類コード!$B$1:$C$11,2,0))</f>
        <v/>
      </c>
      <c r="F673" s="30"/>
      <c r="G673" s="28"/>
      <c r="H673" s="13"/>
      <c r="I673" s="28"/>
      <c r="M673" s="31"/>
      <c r="N673" s="31"/>
      <c r="O673" s="31"/>
      <c r="P673" s="31"/>
      <c r="Q673" s="31"/>
      <c r="R673" s="31"/>
      <c r="S673" s="31"/>
      <c r="T673" s="31"/>
      <c r="U673" s="31"/>
      <c r="Y673" s="31"/>
      <c r="Z673" s="31"/>
      <c r="AA673" s="31"/>
    </row>
    <row r="674" spans="1:27" s="6" customFormat="1">
      <c r="A674" s="10"/>
      <c r="B674" s="31"/>
      <c r="C674" s="177"/>
      <c r="D674" s="31"/>
      <c r="E674" s="178" t="str">
        <f>IF($C674="","",VLOOKUP($C674,分類コード!$B$1:$C$11,2,0))</f>
        <v/>
      </c>
      <c r="F674" s="30"/>
      <c r="G674" s="28"/>
      <c r="H674" s="13"/>
      <c r="I674" s="28"/>
      <c r="M674" s="31"/>
      <c r="N674" s="31"/>
      <c r="O674" s="31"/>
      <c r="P674" s="31"/>
      <c r="Q674" s="31"/>
      <c r="R674" s="31"/>
      <c r="S674" s="31"/>
      <c r="T674" s="31"/>
      <c r="U674" s="31"/>
      <c r="Y674" s="31"/>
      <c r="Z674" s="31"/>
      <c r="AA674" s="31"/>
    </row>
    <row r="675" spans="1:27" s="6" customFormat="1">
      <c r="A675" s="10"/>
      <c r="B675" s="31"/>
      <c r="C675" s="177"/>
      <c r="D675" s="31"/>
      <c r="E675" s="178" t="str">
        <f>IF($C675="","",VLOOKUP($C675,分類コード!$B$1:$C$11,2,0))</f>
        <v/>
      </c>
      <c r="F675" s="30"/>
      <c r="G675" s="28"/>
      <c r="H675" s="13"/>
      <c r="I675" s="28"/>
      <c r="M675" s="31"/>
      <c r="N675" s="31"/>
      <c r="O675" s="31"/>
      <c r="P675" s="31"/>
      <c r="Q675" s="31"/>
      <c r="R675" s="31"/>
      <c r="S675" s="31"/>
      <c r="T675" s="31"/>
      <c r="U675" s="31"/>
      <c r="Y675" s="31"/>
      <c r="Z675" s="31"/>
      <c r="AA675" s="31"/>
    </row>
    <row r="676" spans="1:27" s="6" customFormat="1">
      <c r="A676" s="10"/>
      <c r="B676" s="31"/>
      <c r="C676" s="177"/>
      <c r="D676" s="31"/>
      <c r="E676" s="178" t="str">
        <f>IF($C676="","",VLOOKUP($C676,分類コード!$B$1:$C$11,2,0))</f>
        <v/>
      </c>
      <c r="F676" s="30"/>
      <c r="G676" s="28"/>
      <c r="H676" s="13"/>
      <c r="I676" s="28"/>
      <c r="M676" s="31"/>
      <c r="N676" s="31"/>
      <c r="O676" s="31"/>
      <c r="P676" s="31"/>
      <c r="Q676" s="31"/>
      <c r="R676" s="31"/>
      <c r="S676" s="31"/>
      <c r="T676" s="31"/>
      <c r="U676" s="31"/>
      <c r="Y676" s="31"/>
      <c r="Z676" s="31"/>
      <c r="AA676" s="31"/>
    </row>
    <row r="677" spans="1:27" s="6" customFormat="1">
      <c r="A677" s="10"/>
      <c r="B677" s="31"/>
      <c r="C677" s="177"/>
      <c r="D677" s="31"/>
      <c r="E677" s="178" t="str">
        <f>IF($C677="","",VLOOKUP($C677,分類コード!$B$1:$C$11,2,0))</f>
        <v/>
      </c>
      <c r="F677" s="30"/>
      <c r="G677" s="28"/>
      <c r="H677" s="13"/>
      <c r="I677" s="28"/>
      <c r="M677" s="31"/>
      <c r="N677" s="31"/>
      <c r="O677" s="31"/>
      <c r="P677" s="31"/>
      <c r="Q677" s="31"/>
      <c r="R677" s="31"/>
      <c r="S677" s="31"/>
      <c r="T677" s="31"/>
      <c r="U677" s="31"/>
      <c r="Y677" s="31"/>
      <c r="Z677" s="31"/>
      <c r="AA677" s="31"/>
    </row>
    <row r="678" spans="1:27" s="6" customFormat="1">
      <c r="A678" s="10"/>
      <c r="B678" s="31"/>
      <c r="C678" s="177"/>
      <c r="D678" s="31"/>
      <c r="E678" s="178" t="str">
        <f>IF($C678="","",VLOOKUP($C678,分類コード!$B$1:$C$11,2,0))</f>
        <v/>
      </c>
      <c r="F678" s="30"/>
      <c r="G678" s="28"/>
      <c r="H678" s="13"/>
      <c r="I678" s="28"/>
      <c r="M678" s="31"/>
      <c r="N678" s="31"/>
      <c r="O678" s="31"/>
      <c r="P678" s="31"/>
      <c r="Q678" s="31"/>
      <c r="R678" s="31"/>
      <c r="S678" s="31"/>
      <c r="T678" s="31"/>
      <c r="U678" s="31"/>
      <c r="Y678" s="31"/>
      <c r="Z678" s="31"/>
      <c r="AA678" s="31"/>
    </row>
    <row r="679" spans="1:27" s="6" customFormat="1">
      <c r="A679" s="10"/>
      <c r="B679" s="31"/>
      <c r="C679" s="177"/>
      <c r="D679" s="31"/>
      <c r="E679" s="178" t="str">
        <f>IF($C679="","",VLOOKUP($C679,分類コード!$B$1:$C$11,2,0))</f>
        <v/>
      </c>
      <c r="F679" s="30"/>
      <c r="G679" s="28"/>
      <c r="H679" s="13"/>
      <c r="I679" s="28"/>
      <c r="M679" s="31"/>
      <c r="N679" s="31"/>
      <c r="O679" s="31"/>
      <c r="P679" s="31"/>
      <c r="Q679" s="31"/>
      <c r="R679" s="31"/>
      <c r="S679" s="31"/>
      <c r="T679" s="31"/>
      <c r="U679" s="31"/>
      <c r="Y679" s="31"/>
      <c r="Z679" s="31"/>
      <c r="AA679" s="31"/>
    </row>
    <row r="680" spans="1:27" s="6" customFormat="1">
      <c r="A680" s="10"/>
      <c r="B680" s="31"/>
      <c r="C680" s="177"/>
      <c r="D680" s="31"/>
      <c r="E680" s="178" t="str">
        <f>IF($C680="","",VLOOKUP($C680,分類コード!$B$1:$C$11,2,0))</f>
        <v/>
      </c>
      <c r="F680" s="30"/>
      <c r="G680" s="28"/>
      <c r="H680" s="13"/>
      <c r="I680" s="28"/>
      <c r="M680" s="31"/>
      <c r="N680" s="31"/>
      <c r="O680" s="31"/>
      <c r="P680" s="31"/>
      <c r="Q680" s="31"/>
      <c r="R680" s="31"/>
      <c r="S680" s="31"/>
      <c r="T680" s="31"/>
      <c r="U680" s="31"/>
      <c r="Y680" s="31"/>
      <c r="Z680" s="31"/>
      <c r="AA680" s="31"/>
    </row>
    <row r="681" spans="1:27" s="6" customFormat="1">
      <c r="A681" s="10"/>
      <c r="B681" s="31"/>
      <c r="C681" s="177"/>
      <c r="D681" s="31"/>
      <c r="E681" s="178" t="str">
        <f>IF($C681="","",VLOOKUP($C681,分類コード!$B$1:$C$11,2,0))</f>
        <v/>
      </c>
      <c r="F681" s="30"/>
      <c r="G681" s="28"/>
      <c r="H681" s="13"/>
      <c r="I681" s="28"/>
      <c r="M681" s="31"/>
      <c r="N681" s="31"/>
      <c r="O681" s="31"/>
      <c r="P681" s="31"/>
      <c r="Q681" s="31"/>
      <c r="R681" s="31"/>
      <c r="S681" s="31"/>
      <c r="T681" s="31"/>
      <c r="U681" s="31"/>
      <c r="Y681" s="31"/>
      <c r="Z681" s="31"/>
      <c r="AA681" s="31"/>
    </row>
    <row r="682" spans="1:27" s="6" customFormat="1">
      <c r="A682" s="10"/>
      <c r="B682" s="31"/>
      <c r="C682" s="177"/>
      <c r="D682" s="31"/>
      <c r="E682" s="178" t="str">
        <f>IF($C682="","",VLOOKUP($C682,分類コード!$B$1:$C$11,2,0))</f>
        <v/>
      </c>
      <c r="F682" s="30"/>
      <c r="G682" s="28"/>
      <c r="H682" s="13"/>
      <c r="I682" s="28"/>
      <c r="M682" s="31"/>
      <c r="N682" s="31"/>
      <c r="O682" s="31"/>
      <c r="P682" s="31"/>
      <c r="Q682" s="31"/>
      <c r="R682" s="31"/>
      <c r="S682" s="31"/>
      <c r="T682" s="31"/>
      <c r="U682" s="31"/>
      <c r="Y682" s="31"/>
      <c r="Z682" s="31"/>
      <c r="AA682" s="31"/>
    </row>
    <row r="683" spans="1:27" s="6" customFormat="1">
      <c r="A683" s="10"/>
      <c r="B683" s="31"/>
      <c r="C683" s="177"/>
      <c r="D683" s="31"/>
      <c r="E683" s="178" t="str">
        <f>IF($C683="","",VLOOKUP($C683,分類コード!$B$1:$C$11,2,0))</f>
        <v/>
      </c>
      <c r="F683" s="30"/>
      <c r="G683" s="28"/>
      <c r="H683" s="13"/>
      <c r="I683" s="28"/>
      <c r="M683" s="31"/>
      <c r="N683" s="31"/>
      <c r="O683" s="31"/>
      <c r="P683" s="31"/>
      <c r="Q683" s="31"/>
      <c r="R683" s="31"/>
      <c r="S683" s="31"/>
      <c r="T683" s="31"/>
      <c r="U683" s="31"/>
      <c r="Y683" s="31"/>
      <c r="Z683" s="31"/>
      <c r="AA683" s="31"/>
    </row>
    <row r="684" spans="1:27" s="6" customFormat="1">
      <c r="A684" s="10"/>
      <c r="B684" s="31"/>
      <c r="C684" s="177"/>
      <c r="D684" s="31"/>
      <c r="E684" s="178" t="str">
        <f>IF($C684="","",VLOOKUP($C684,分類コード!$B$1:$C$11,2,0))</f>
        <v/>
      </c>
      <c r="F684" s="30"/>
      <c r="G684" s="28"/>
      <c r="H684" s="13"/>
      <c r="I684" s="28"/>
      <c r="M684" s="31"/>
      <c r="N684" s="31"/>
      <c r="O684" s="31"/>
      <c r="P684" s="31"/>
      <c r="Q684" s="31"/>
      <c r="R684" s="31"/>
      <c r="S684" s="31"/>
      <c r="T684" s="31"/>
      <c r="U684" s="31"/>
      <c r="Y684" s="31"/>
      <c r="Z684" s="31"/>
      <c r="AA684" s="31"/>
    </row>
    <row r="685" spans="1:27" s="6" customFormat="1">
      <c r="A685" s="10"/>
      <c r="B685" s="31"/>
      <c r="C685" s="177"/>
      <c r="D685" s="31"/>
      <c r="E685" s="178" t="str">
        <f>IF($C685="","",VLOOKUP($C685,分類コード!$B$1:$C$11,2,0))</f>
        <v/>
      </c>
      <c r="F685" s="30"/>
      <c r="G685" s="28"/>
      <c r="H685" s="13"/>
      <c r="I685" s="28"/>
      <c r="M685" s="31"/>
      <c r="N685" s="31"/>
      <c r="O685" s="31"/>
      <c r="P685" s="31"/>
      <c r="Q685" s="31"/>
      <c r="R685" s="31"/>
      <c r="S685" s="31"/>
      <c r="T685" s="31"/>
      <c r="U685" s="31"/>
      <c r="Y685" s="31"/>
      <c r="Z685" s="31"/>
      <c r="AA685" s="31"/>
    </row>
    <row r="686" spans="1:27" s="6" customFormat="1">
      <c r="A686" s="10"/>
      <c r="B686" s="31"/>
      <c r="C686" s="177"/>
      <c r="D686" s="31"/>
      <c r="E686" s="178" t="str">
        <f>IF($C686="","",VLOOKUP($C686,分類コード!$B$1:$C$11,2,0))</f>
        <v/>
      </c>
      <c r="F686" s="30"/>
      <c r="G686" s="28"/>
      <c r="H686" s="13"/>
      <c r="I686" s="28"/>
      <c r="M686" s="31"/>
      <c r="N686" s="31"/>
      <c r="O686" s="31"/>
      <c r="P686" s="31"/>
      <c r="Q686" s="31"/>
      <c r="R686" s="31"/>
      <c r="S686" s="31"/>
      <c r="T686" s="31"/>
      <c r="U686" s="31"/>
      <c r="Y686" s="31"/>
      <c r="Z686" s="31"/>
      <c r="AA686" s="31"/>
    </row>
    <row r="687" spans="1:27" s="6" customFormat="1">
      <c r="A687" s="10"/>
      <c r="B687" s="31"/>
      <c r="C687" s="177"/>
      <c r="D687" s="31"/>
      <c r="E687" s="178" t="str">
        <f>IF($C687="","",VLOOKUP($C687,分類コード!$B$1:$C$11,2,0))</f>
        <v/>
      </c>
      <c r="F687" s="30"/>
      <c r="G687" s="28"/>
      <c r="H687" s="13"/>
      <c r="I687" s="28"/>
      <c r="M687" s="31"/>
      <c r="N687" s="31"/>
      <c r="O687" s="31"/>
      <c r="P687" s="31"/>
      <c r="Q687" s="31"/>
      <c r="R687" s="31"/>
      <c r="S687" s="31"/>
      <c r="T687" s="31"/>
      <c r="U687" s="31"/>
      <c r="Y687" s="31"/>
      <c r="Z687" s="31"/>
      <c r="AA687" s="31"/>
    </row>
    <row r="688" spans="1:27" s="6" customFormat="1">
      <c r="A688" s="10"/>
      <c r="B688" s="31"/>
      <c r="C688" s="177"/>
      <c r="D688" s="31"/>
      <c r="E688" s="178" t="str">
        <f>IF($C688="","",VLOOKUP($C688,分類コード!$B$1:$C$11,2,0))</f>
        <v/>
      </c>
      <c r="F688" s="30"/>
      <c r="G688" s="28"/>
      <c r="H688" s="13"/>
      <c r="I688" s="28"/>
      <c r="M688" s="31"/>
      <c r="N688" s="31"/>
      <c r="O688" s="31"/>
      <c r="P688" s="31"/>
      <c r="Q688" s="31"/>
      <c r="R688" s="31"/>
      <c r="S688" s="31"/>
      <c r="T688" s="31"/>
      <c r="U688" s="31"/>
      <c r="Y688" s="31"/>
      <c r="Z688" s="31"/>
      <c r="AA688" s="31"/>
    </row>
    <row r="689" spans="1:27" s="6" customFormat="1">
      <c r="A689" s="10"/>
      <c r="B689" s="31"/>
      <c r="C689" s="177"/>
      <c r="D689" s="31"/>
      <c r="E689" s="178" t="str">
        <f>IF($C689="","",VLOOKUP($C689,分類コード!$B$1:$C$11,2,0))</f>
        <v/>
      </c>
      <c r="F689" s="30"/>
      <c r="G689" s="28"/>
      <c r="H689" s="13"/>
      <c r="I689" s="28"/>
      <c r="M689" s="31"/>
      <c r="N689" s="31"/>
      <c r="O689" s="31"/>
      <c r="P689" s="31"/>
      <c r="Q689" s="31"/>
      <c r="R689" s="31"/>
      <c r="S689" s="31"/>
      <c r="T689" s="31"/>
      <c r="U689" s="31"/>
      <c r="Y689" s="31"/>
      <c r="Z689" s="31"/>
      <c r="AA689" s="31"/>
    </row>
    <row r="690" spans="1:27" s="6" customFormat="1">
      <c r="A690" s="10"/>
      <c r="B690" s="31"/>
      <c r="C690" s="177"/>
      <c r="D690" s="31"/>
      <c r="E690" s="178" t="str">
        <f>IF($C690="","",VLOOKUP($C690,分類コード!$B$1:$C$11,2,0))</f>
        <v/>
      </c>
      <c r="F690" s="30"/>
      <c r="G690" s="28"/>
      <c r="H690" s="13"/>
      <c r="I690" s="28"/>
      <c r="M690" s="31"/>
      <c r="N690" s="31"/>
      <c r="O690" s="31"/>
      <c r="P690" s="31"/>
      <c r="Q690" s="31"/>
      <c r="R690" s="31"/>
      <c r="S690" s="31"/>
      <c r="T690" s="31"/>
      <c r="U690" s="31"/>
      <c r="Y690" s="31"/>
      <c r="Z690" s="31"/>
      <c r="AA690" s="31"/>
    </row>
    <row r="691" spans="1:27" s="6" customFormat="1">
      <c r="A691" s="10"/>
      <c r="B691" s="31"/>
      <c r="C691" s="177"/>
      <c r="D691" s="31"/>
      <c r="E691" s="178" t="str">
        <f>IF($C691="","",VLOOKUP($C691,分類コード!$B$1:$C$11,2,0))</f>
        <v/>
      </c>
      <c r="F691" s="30"/>
      <c r="G691" s="28"/>
      <c r="H691" s="13"/>
      <c r="I691" s="28"/>
      <c r="M691" s="31"/>
      <c r="N691" s="31"/>
      <c r="O691" s="31"/>
      <c r="P691" s="31"/>
      <c r="Q691" s="31"/>
      <c r="R691" s="31"/>
      <c r="S691" s="31"/>
      <c r="T691" s="31"/>
      <c r="U691" s="31"/>
      <c r="Y691" s="31"/>
      <c r="Z691" s="31"/>
      <c r="AA691" s="31"/>
    </row>
    <row r="692" spans="1:27" s="6" customFormat="1">
      <c r="A692" s="10"/>
      <c r="B692" s="31"/>
      <c r="C692" s="177"/>
      <c r="D692" s="31"/>
      <c r="E692" s="178" t="str">
        <f>IF($C692="","",VLOOKUP($C692,分類コード!$B$1:$C$11,2,0))</f>
        <v/>
      </c>
      <c r="F692" s="30"/>
      <c r="G692" s="28"/>
      <c r="H692" s="13"/>
      <c r="I692" s="28"/>
      <c r="M692" s="31"/>
      <c r="N692" s="31"/>
      <c r="O692" s="31"/>
      <c r="P692" s="31"/>
      <c r="Q692" s="31"/>
      <c r="R692" s="31"/>
      <c r="S692" s="31"/>
      <c r="T692" s="31"/>
      <c r="U692" s="31"/>
      <c r="Y692" s="31"/>
      <c r="Z692" s="31"/>
      <c r="AA692" s="31"/>
    </row>
    <row r="693" spans="1:27" s="6" customFormat="1">
      <c r="A693" s="10"/>
      <c r="B693" s="31"/>
      <c r="C693" s="177"/>
      <c r="D693" s="31"/>
      <c r="E693" s="178" t="str">
        <f>IF($C693="","",VLOOKUP($C693,分類コード!$B$1:$C$11,2,0))</f>
        <v/>
      </c>
      <c r="F693" s="30"/>
      <c r="G693" s="28"/>
      <c r="H693" s="13"/>
      <c r="I693" s="28"/>
      <c r="M693" s="31"/>
      <c r="N693" s="31"/>
      <c r="O693" s="31"/>
      <c r="P693" s="31"/>
      <c r="Q693" s="31"/>
      <c r="R693" s="31"/>
      <c r="S693" s="31"/>
      <c r="T693" s="31"/>
      <c r="U693" s="31"/>
      <c r="Y693" s="31"/>
      <c r="Z693" s="31"/>
      <c r="AA693" s="31"/>
    </row>
    <row r="694" spans="1:27" s="6" customFormat="1">
      <c r="A694" s="10"/>
      <c r="B694" s="31"/>
      <c r="C694" s="177"/>
      <c r="D694" s="31"/>
      <c r="E694" s="178" t="str">
        <f>IF($C694="","",VLOOKUP($C694,分類コード!$B$1:$C$11,2,0))</f>
        <v/>
      </c>
      <c r="F694" s="30"/>
      <c r="G694" s="28"/>
      <c r="H694" s="13"/>
      <c r="I694" s="28"/>
      <c r="M694" s="31"/>
      <c r="N694" s="31"/>
      <c r="O694" s="31"/>
      <c r="P694" s="31"/>
      <c r="Q694" s="31"/>
      <c r="R694" s="31"/>
      <c r="S694" s="31"/>
      <c r="T694" s="31"/>
      <c r="U694" s="31"/>
      <c r="Y694" s="31"/>
      <c r="Z694" s="31"/>
      <c r="AA694" s="31"/>
    </row>
    <row r="695" spans="1:27" s="6" customFormat="1">
      <c r="A695" s="10"/>
      <c r="B695" s="31"/>
      <c r="C695" s="177"/>
      <c r="D695" s="31"/>
      <c r="E695" s="178" t="str">
        <f>IF($C695="","",VLOOKUP($C695,分類コード!$B$1:$C$11,2,0))</f>
        <v/>
      </c>
      <c r="F695" s="30"/>
      <c r="G695" s="28"/>
      <c r="H695" s="13"/>
      <c r="I695" s="28"/>
      <c r="M695" s="31"/>
      <c r="N695" s="31"/>
      <c r="O695" s="31"/>
      <c r="P695" s="31"/>
      <c r="Q695" s="31"/>
      <c r="R695" s="31"/>
      <c r="S695" s="31"/>
      <c r="T695" s="31"/>
      <c r="U695" s="31"/>
      <c r="Y695" s="31"/>
      <c r="Z695" s="31"/>
      <c r="AA695" s="31"/>
    </row>
    <row r="696" spans="1:27" s="6" customFormat="1">
      <c r="A696" s="10"/>
      <c r="B696" s="31"/>
      <c r="C696" s="177"/>
      <c r="D696" s="31"/>
      <c r="E696" s="178" t="str">
        <f>IF($C696="","",VLOOKUP($C696,分類コード!$B$1:$C$11,2,0))</f>
        <v/>
      </c>
      <c r="F696" s="30"/>
      <c r="G696" s="28"/>
      <c r="H696" s="13"/>
      <c r="I696" s="28"/>
      <c r="M696" s="31"/>
      <c r="N696" s="31"/>
      <c r="O696" s="31"/>
      <c r="P696" s="31"/>
      <c r="Q696" s="31"/>
      <c r="R696" s="31"/>
      <c r="S696" s="31"/>
      <c r="T696" s="31"/>
      <c r="U696" s="31"/>
      <c r="Y696" s="31"/>
      <c r="Z696" s="31"/>
      <c r="AA696" s="31"/>
    </row>
    <row r="697" spans="1:27" s="6" customFormat="1">
      <c r="A697" s="10"/>
      <c r="B697" s="31"/>
      <c r="C697" s="177"/>
      <c r="D697" s="31"/>
      <c r="E697" s="178" t="str">
        <f>IF($C697="","",VLOOKUP($C697,分類コード!$B$1:$C$11,2,0))</f>
        <v/>
      </c>
      <c r="F697" s="30"/>
      <c r="G697" s="28"/>
      <c r="H697" s="13"/>
      <c r="I697" s="28"/>
      <c r="M697" s="31"/>
      <c r="N697" s="31"/>
      <c r="O697" s="31"/>
      <c r="P697" s="31"/>
      <c r="Q697" s="31"/>
      <c r="R697" s="31"/>
      <c r="S697" s="31"/>
      <c r="T697" s="31"/>
      <c r="U697" s="31"/>
      <c r="Y697" s="31"/>
      <c r="Z697" s="31"/>
      <c r="AA697" s="31"/>
    </row>
    <row r="698" spans="1:27" s="6" customFormat="1">
      <c r="A698" s="10"/>
      <c r="B698" s="31"/>
      <c r="C698" s="177"/>
      <c r="D698" s="31"/>
      <c r="E698" s="178" t="str">
        <f>IF($C698="","",VLOOKUP($C698,分類コード!$B$1:$C$11,2,0))</f>
        <v/>
      </c>
      <c r="F698" s="30"/>
      <c r="G698" s="28"/>
      <c r="H698" s="13"/>
      <c r="I698" s="28"/>
      <c r="M698" s="31"/>
      <c r="N698" s="31"/>
      <c r="O698" s="31"/>
      <c r="P698" s="31"/>
      <c r="Q698" s="31"/>
      <c r="R698" s="31"/>
      <c r="S698" s="31"/>
      <c r="T698" s="31"/>
      <c r="U698" s="31"/>
      <c r="Y698" s="31"/>
      <c r="Z698" s="31"/>
      <c r="AA698" s="31"/>
    </row>
    <row r="699" spans="1:27" s="6" customFormat="1">
      <c r="A699" s="10"/>
      <c r="B699" s="31"/>
      <c r="C699" s="177"/>
      <c r="D699" s="31"/>
      <c r="E699" s="178" t="str">
        <f>IF($C699="","",VLOOKUP($C699,分類コード!$B$1:$C$11,2,0))</f>
        <v/>
      </c>
      <c r="F699" s="30"/>
      <c r="G699" s="28"/>
      <c r="H699" s="13"/>
      <c r="I699" s="28"/>
      <c r="M699" s="31"/>
      <c r="N699" s="31"/>
      <c r="O699" s="31"/>
      <c r="P699" s="31"/>
      <c r="Q699" s="31"/>
      <c r="R699" s="31"/>
      <c r="S699" s="31"/>
      <c r="T699" s="31"/>
      <c r="U699" s="31"/>
      <c r="Y699" s="31"/>
      <c r="Z699" s="31"/>
      <c r="AA699" s="31"/>
    </row>
    <row r="700" spans="1:27" s="6" customFormat="1">
      <c r="A700" s="10"/>
      <c r="B700" s="31"/>
      <c r="C700" s="177"/>
      <c r="D700" s="31"/>
      <c r="E700" s="178" t="str">
        <f>IF($C700="","",VLOOKUP($C700,分類コード!$B$1:$C$11,2,0))</f>
        <v/>
      </c>
      <c r="F700" s="30"/>
      <c r="G700" s="28"/>
      <c r="H700" s="13"/>
      <c r="I700" s="28"/>
      <c r="M700" s="31"/>
      <c r="N700" s="31"/>
      <c r="O700" s="31"/>
      <c r="P700" s="31"/>
      <c r="Q700" s="31"/>
      <c r="R700" s="31"/>
      <c r="S700" s="31"/>
      <c r="T700" s="31"/>
      <c r="U700" s="31"/>
      <c r="Y700" s="31"/>
      <c r="Z700" s="31"/>
      <c r="AA700" s="31"/>
    </row>
    <row r="701" spans="1:27" s="6" customFormat="1">
      <c r="A701" s="10"/>
      <c r="B701" s="31"/>
      <c r="C701" s="177"/>
      <c r="D701" s="31"/>
      <c r="E701" s="178" t="str">
        <f>IF($C701="","",VLOOKUP($C701,分類コード!$B$1:$C$11,2,0))</f>
        <v/>
      </c>
      <c r="F701" s="30"/>
      <c r="G701" s="28"/>
      <c r="H701" s="13"/>
      <c r="I701" s="28"/>
      <c r="M701" s="31"/>
      <c r="N701" s="31"/>
      <c r="O701" s="31"/>
      <c r="P701" s="31"/>
      <c r="Q701" s="31"/>
      <c r="R701" s="31"/>
      <c r="S701" s="31"/>
      <c r="T701" s="31"/>
      <c r="U701" s="31"/>
      <c r="Y701" s="31"/>
      <c r="Z701" s="31"/>
      <c r="AA701" s="31"/>
    </row>
    <row r="702" spans="1:27" s="6" customFormat="1">
      <c r="A702" s="10"/>
      <c r="B702" s="31"/>
      <c r="C702" s="177"/>
      <c r="D702" s="31"/>
      <c r="E702" s="178" t="str">
        <f>IF($C702="","",VLOOKUP($C702,分類コード!$B$1:$C$11,2,0))</f>
        <v/>
      </c>
      <c r="F702" s="30"/>
      <c r="G702" s="28"/>
      <c r="H702" s="13"/>
      <c r="I702" s="28"/>
      <c r="M702" s="31"/>
      <c r="N702" s="31"/>
      <c r="O702" s="31"/>
      <c r="P702" s="31"/>
      <c r="Q702" s="31"/>
      <c r="R702" s="31"/>
      <c r="S702" s="31"/>
      <c r="T702" s="31"/>
      <c r="U702" s="31"/>
      <c r="Y702" s="31"/>
      <c r="Z702" s="31"/>
      <c r="AA702" s="31"/>
    </row>
    <row r="703" spans="1:27" s="6" customFormat="1">
      <c r="A703" s="10"/>
      <c r="B703" s="31"/>
      <c r="C703" s="177"/>
      <c r="D703" s="31"/>
      <c r="E703" s="178" t="str">
        <f>IF($C703="","",VLOOKUP($C703,分類コード!$B$1:$C$11,2,0))</f>
        <v/>
      </c>
      <c r="F703" s="30"/>
      <c r="G703" s="28"/>
      <c r="H703" s="13"/>
      <c r="I703" s="28"/>
      <c r="M703" s="31"/>
      <c r="N703" s="31"/>
      <c r="O703" s="31"/>
      <c r="P703" s="31"/>
      <c r="Q703" s="31"/>
      <c r="R703" s="31"/>
      <c r="S703" s="31"/>
      <c r="T703" s="31"/>
      <c r="U703" s="31"/>
      <c r="Y703" s="31"/>
      <c r="Z703" s="31"/>
      <c r="AA703" s="31"/>
    </row>
    <row r="704" spans="1:27" s="6" customFormat="1">
      <c r="A704" s="10"/>
      <c r="B704" s="31"/>
      <c r="C704" s="177"/>
      <c r="D704" s="31"/>
      <c r="E704" s="178" t="str">
        <f>IF($C704="","",VLOOKUP($C704,分類コード!$B$1:$C$11,2,0))</f>
        <v/>
      </c>
      <c r="F704" s="30"/>
      <c r="G704" s="28"/>
      <c r="H704" s="13"/>
      <c r="I704" s="28"/>
      <c r="M704" s="31"/>
      <c r="N704" s="31"/>
      <c r="O704" s="31"/>
      <c r="P704" s="31"/>
      <c r="Q704" s="31"/>
      <c r="R704" s="31"/>
      <c r="S704" s="31"/>
      <c r="T704" s="31"/>
      <c r="U704" s="31"/>
      <c r="Y704" s="31"/>
      <c r="Z704" s="31"/>
      <c r="AA704" s="31"/>
    </row>
    <row r="705" spans="1:27" s="6" customFormat="1">
      <c r="A705" s="10"/>
      <c r="B705" s="31"/>
      <c r="C705" s="177"/>
      <c r="D705" s="31"/>
      <c r="E705" s="178" t="str">
        <f>IF($C705="","",VLOOKUP($C705,分類コード!$B$1:$C$11,2,0))</f>
        <v/>
      </c>
      <c r="F705" s="30"/>
      <c r="G705" s="28"/>
      <c r="H705" s="13"/>
      <c r="I705" s="28"/>
      <c r="M705" s="31"/>
      <c r="N705" s="31"/>
      <c r="O705" s="31"/>
      <c r="P705" s="31"/>
      <c r="Q705" s="31"/>
      <c r="R705" s="31"/>
      <c r="S705" s="31"/>
      <c r="T705" s="31"/>
      <c r="U705" s="31"/>
      <c r="Y705" s="31"/>
      <c r="Z705" s="31"/>
      <c r="AA705" s="31"/>
    </row>
    <row r="706" spans="1:27" s="6" customFormat="1">
      <c r="A706" s="10"/>
      <c r="B706" s="31"/>
      <c r="C706" s="177"/>
      <c r="D706" s="31"/>
      <c r="E706" s="178" t="str">
        <f>IF($C706="","",VLOOKUP($C706,分類コード!$B$1:$C$11,2,0))</f>
        <v/>
      </c>
      <c r="F706" s="30"/>
      <c r="G706" s="28"/>
      <c r="H706" s="13"/>
      <c r="I706" s="28"/>
      <c r="M706" s="31"/>
      <c r="N706" s="31"/>
      <c r="O706" s="31"/>
      <c r="P706" s="31"/>
      <c r="Q706" s="31"/>
      <c r="R706" s="31"/>
      <c r="S706" s="31"/>
      <c r="T706" s="31"/>
      <c r="U706" s="31"/>
      <c r="Y706" s="31"/>
      <c r="Z706" s="31"/>
      <c r="AA706" s="31"/>
    </row>
    <row r="707" spans="1:27" s="6" customFormat="1">
      <c r="A707" s="10"/>
      <c r="B707" s="31"/>
      <c r="C707" s="177"/>
      <c r="D707" s="31"/>
      <c r="E707" s="178" t="str">
        <f>IF($C707="","",VLOOKUP($C707,分類コード!$B$1:$C$11,2,0))</f>
        <v/>
      </c>
      <c r="F707" s="30"/>
      <c r="G707" s="28"/>
      <c r="H707" s="13"/>
      <c r="I707" s="28"/>
      <c r="M707" s="31"/>
      <c r="N707" s="31"/>
      <c r="O707" s="31"/>
      <c r="P707" s="31"/>
      <c r="Q707" s="31"/>
      <c r="R707" s="31"/>
      <c r="S707" s="31"/>
      <c r="T707" s="31"/>
      <c r="U707" s="31"/>
      <c r="Y707" s="31"/>
      <c r="Z707" s="31"/>
      <c r="AA707" s="31"/>
    </row>
    <row r="708" spans="1:27" s="6" customFormat="1">
      <c r="A708" s="10"/>
      <c r="B708" s="31"/>
      <c r="C708" s="177"/>
      <c r="D708" s="31"/>
      <c r="E708" s="178" t="str">
        <f>IF($C708="","",VLOOKUP($C708,分類コード!$B$1:$C$11,2,0))</f>
        <v/>
      </c>
      <c r="F708" s="30"/>
      <c r="G708" s="28"/>
      <c r="H708" s="13"/>
      <c r="I708" s="28"/>
      <c r="M708" s="31"/>
      <c r="N708" s="31"/>
      <c r="O708" s="31"/>
      <c r="P708" s="31"/>
      <c r="Q708" s="31"/>
      <c r="R708" s="31"/>
      <c r="S708" s="31"/>
      <c r="T708" s="31"/>
      <c r="U708" s="31"/>
      <c r="Y708" s="31"/>
      <c r="Z708" s="31"/>
      <c r="AA708" s="31"/>
    </row>
    <row r="709" spans="1:27" s="6" customFormat="1">
      <c r="A709" s="10"/>
      <c r="B709" s="31"/>
      <c r="C709" s="177"/>
      <c r="D709" s="31"/>
      <c r="E709" s="178" t="str">
        <f>IF($C709="","",VLOOKUP($C709,分類コード!$B$1:$C$11,2,0))</f>
        <v/>
      </c>
      <c r="F709" s="30"/>
      <c r="G709" s="28"/>
      <c r="H709" s="13"/>
      <c r="I709" s="28"/>
      <c r="M709" s="31"/>
      <c r="N709" s="31"/>
      <c r="O709" s="31"/>
      <c r="P709" s="31"/>
      <c r="Q709" s="31"/>
      <c r="R709" s="31"/>
      <c r="S709" s="31"/>
      <c r="T709" s="31"/>
      <c r="U709" s="31"/>
      <c r="Y709" s="31"/>
      <c r="Z709" s="31"/>
      <c r="AA709" s="31"/>
    </row>
    <row r="710" spans="1:27" s="6" customFormat="1">
      <c r="A710" s="10"/>
      <c r="B710" s="31"/>
      <c r="C710" s="177"/>
      <c r="D710" s="31"/>
      <c r="E710" s="178" t="str">
        <f>IF($C710="","",VLOOKUP($C710,分類コード!$B$1:$C$11,2,0))</f>
        <v/>
      </c>
      <c r="F710" s="30"/>
      <c r="G710" s="28"/>
      <c r="H710" s="13"/>
      <c r="I710" s="28"/>
      <c r="M710" s="31"/>
      <c r="N710" s="31"/>
      <c r="O710" s="31"/>
      <c r="P710" s="31"/>
      <c r="Q710" s="31"/>
      <c r="R710" s="31"/>
      <c r="S710" s="31"/>
      <c r="T710" s="31"/>
      <c r="U710" s="31"/>
      <c r="Y710" s="31"/>
      <c r="Z710" s="31"/>
      <c r="AA710" s="31"/>
    </row>
    <row r="711" spans="1:27" s="6" customFormat="1">
      <c r="A711" s="10"/>
      <c r="B711" s="31"/>
      <c r="C711" s="177"/>
      <c r="D711" s="31"/>
      <c r="E711" s="178" t="str">
        <f>IF($C711="","",VLOOKUP($C711,分類コード!$B$1:$C$11,2,0))</f>
        <v/>
      </c>
      <c r="F711" s="30"/>
      <c r="G711" s="28"/>
      <c r="H711" s="13"/>
      <c r="I711" s="28"/>
      <c r="M711" s="31"/>
      <c r="N711" s="31"/>
      <c r="O711" s="31"/>
      <c r="P711" s="31"/>
      <c r="Q711" s="31"/>
      <c r="R711" s="31"/>
      <c r="S711" s="31"/>
      <c r="T711" s="31"/>
      <c r="U711" s="31"/>
      <c r="Y711" s="31"/>
      <c r="Z711" s="31"/>
      <c r="AA711" s="31"/>
    </row>
    <row r="712" spans="1:27" s="6" customFormat="1">
      <c r="A712" s="10"/>
      <c r="B712" s="31"/>
      <c r="C712" s="177"/>
      <c r="D712" s="31"/>
      <c r="E712" s="178" t="str">
        <f>IF($C712="","",VLOOKUP($C712,分類コード!$B$1:$C$11,2,0))</f>
        <v/>
      </c>
      <c r="F712" s="30"/>
      <c r="G712" s="28"/>
      <c r="H712" s="13"/>
      <c r="I712" s="28"/>
      <c r="M712" s="31"/>
      <c r="N712" s="31"/>
      <c r="O712" s="31"/>
      <c r="P712" s="31"/>
      <c r="Q712" s="31"/>
      <c r="R712" s="31"/>
      <c r="S712" s="31"/>
      <c r="T712" s="31"/>
      <c r="U712" s="31"/>
      <c r="Y712" s="31"/>
      <c r="Z712" s="31"/>
      <c r="AA712" s="31"/>
    </row>
    <row r="713" spans="1:27" s="6" customFormat="1">
      <c r="A713" s="10"/>
      <c r="B713" s="31"/>
      <c r="C713" s="177"/>
      <c r="D713" s="31"/>
      <c r="E713" s="178" t="str">
        <f>IF($C713="","",VLOOKUP($C713,分類コード!$B$1:$C$11,2,0))</f>
        <v/>
      </c>
      <c r="F713" s="30"/>
      <c r="G713" s="28"/>
      <c r="H713" s="13"/>
      <c r="I713" s="28"/>
      <c r="M713" s="31"/>
      <c r="N713" s="31"/>
      <c r="O713" s="31"/>
      <c r="P713" s="31"/>
      <c r="Q713" s="31"/>
      <c r="R713" s="31"/>
      <c r="S713" s="31"/>
      <c r="T713" s="31"/>
      <c r="U713" s="31"/>
      <c r="Y713" s="31"/>
      <c r="Z713" s="31"/>
      <c r="AA713" s="31"/>
    </row>
    <row r="714" spans="1:27" s="6" customFormat="1">
      <c r="A714" s="10"/>
      <c r="B714" s="31"/>
      <c r="C714" s="177"/>
      <c r="D714" s="31"/>
      <c r="E714" s="178" t="str">
        <f>IF($C714="","",VLOOKUP($C714,分類コード!$B$1:$C$11,2,0))</f>
        <v/>
      </c>
      <c r="F714" s="30"/>
      <c r="G714" s="28"/>
      <c r="H714" s="13"/>
      <c r="I714" s="28"/>
      <c r="M714" s="31"/>
      <c r="N714" s="31"/>
      <c r="O714" s="31"/>
      <c r="P714" s="31"/>
      <c r="Q714" s="31"/>
      <c r="R714" s="31"/>
      <c r="S714" s="31"/>
      <c r="T714" s="31"/>
      <c r="U714" s="31"/>
      <c r="Y714" s="31"/>
      <c r="Z714" s="31"/>
      <c r="AA714" s="31"/>
    </row>
    <row r="715" spans="1:27" s="6" customFormat="1">
      <c r="A715" s="10"/>
      <c r="B715" s="31"/>
      <c r="C715" s="177"/>
      <c r="D715" s="31"/>
      <c r="E715" s="178" t="str">
        <f>IF($C715="","",VLOOKUP($C715,分類コード!$B$1:$C$11,2,0))</f>
        <v/>
      </c>
      <c r="F715" s="30"/>
      <c r="G715" s="28"/>
      <c r="H715" s="13"/>
      <c r="I715" s="28"/>
      <c r="M715" s="31"/>
      <c r="N715" s="31"/>
      <c r="O715" s="31"/>
      <c r="P715" s="31"/>
      <c r="Q715" s="31"/>
      <c r="R715" s="31"/>
      <c r="S715" s="31"/>
      <c r="T715" s="31"/>
      <c r="U715" s="31"/>
      <c r="Y715" s="31"/>
      <c r="Z715" s="31"/>
      <c r="AA715" s="31"/>
    </row>
    <row r="716" spans="1:27" s="6" customFormat="1">
      <c r="A716" s="10"/>
      <c r="B716" s="31"/>
      <c r="C716" s="177"/>
      <c r="D716" s="31"/>
      <c r="E716" s="178" t="str">
        <f>IF($C716="","",VLOOKUP($C716,分類コード!$B$1:$C$11,2,0))</f>
        <v/>
      </c>
      <c r="F716" s="30"/>
      <c r="G716" s="28"/>
      <c r="H716" s="13"/>
      <c r="I716" s="28"/>
      <c r="M716" s="31"/>
      <c r="N716" s="31"/>
      <c r="O716" s="31"/>
      <c r="P716" s="31"/>
      <c r="Q716" s="31"/>
      <c r="R716" s="31"/>
      <c r="S716" s="31"/>
      <c r="T716" s="31"/>
      <c r="U716" s="31"/>
      <c r="Y716" s="31"/>
      <c r="Z716" s="31"/>
      <c r="AA716" s="31"/>
    </row>
    <row r="717" spans="1:27" s="6" customFormat="1">
      <c r="A717" s="10"/>
      <c r="B717" s="31"/>
      <c r="C717" s="177"/>
      <c r="D717" s="31"/>
      <c r="E717" s="178" t="str">
        <f>IF($C717="","",VLOOKUP($C717,分類コード!$B$1:$C$11,2,0))</f>
        <v/>
      </c>
      <c r="F717" s="30"/>
      <c r="G717" s="28"/>
      <c r="H717" s="13"/>
      <c r="I717" s="28"/>
      <c r="M717" s="31"/>
      <c r="N717" s="31"/>
      <c r="O717" s="31"/>
      <c r="P717" s="31"/>
      <c r="Q717" s="31"/>
      <c r="R717" s="31"/>
      <c r="S717" s="31"/>
      <c r="T717" s="31"/>
      <c r="U717" s="31"/>
      <c r="Y717" s="31"/>
      <c r="Z717" s="31"/>
      <c r="AA717" s="31"/>
    </row>
    <row r="718" spans="1:27" s="6" customFormat="1">
      <c r="A718" s="10"/>
      <c r="B718" s="31"/>
      <c r="C718" s="177"/>
      <c r="D718" s="31"/>
      <c r="E718" s="178" t="str">
        <f>IF($C718="","",VLOOKUP($C718,分類コード!$B$1:$C$11,2,0))</f>
        <v/>
      </c>
      <c r="F718" s="30"/>
      <c r="G718" s="28"/>
      <c r="H718" s="13"/>
      <c r="I718" s="28"/>
      <c r="M718" s="31"/>
      <c r="N718" s="31"/>
      <c r="O718" s="31"/>
      <c r="P718" s="31"/>
      <c r="Q718" s="31"/>
      <c r="R718" s="31"/>
      <c r="S718" s="31"/>
      <c r="T718" s="31"/>
      <c r="U718" s="31"/>
      <c r="Y718" s="31"/>
      <c r="Z718" s="31"/>
      <c r="AA718" s="31"/>
    </row>
    <row r="719" spans="1:27" s="6" customFormat="1">
      <c r="A719" s="10"/>
      <c r="B719" s="31"/>
      <c r="C719" s="177"/>
      <c r="D719" s="31"/>
      <c r="E719" s="178" t="str">
        <f>IF($C719="","",VLOOKUP($C719,分類コード!$B$1:$C$11,2,0))</f>
        <v/>
      </c>
      <c r="F719" s="30"/>
      <c r="G719" s="28"/>
      <c r="H719" s="13"/>
      <c r="I719" s="28"/>
      <c r="M719" s="31"/>
      <c r="N719" s="31"/>
      <c r="O719" s="31"/>
      <c r="P719" s="31"/>
      <c r="Q719" s="31"/>
      <c r="R719" s="31"/>
      <c r="S719" s="31"/>
      <c r="T719" s="31"/>
      <c r="U719" s="31"/>
      <c r="Y719" s="31"/>
      <c r="Z719" s="31"/>
      <c r="AA719" s="31"/>
    </row>
    <row r="720" spans="1:27" s="6" customFormat="1">
      <c r="A720" s="10"/>
      <c r="B720" s="31"/>
      <c r="C720" s="177"/>
      <c r="D720" s="31"/>
      <c r="E720" s="178" t="str">
        <f>IF($C720="","",VLOOKUP($C720,分類コード!$B$1:$C$11,2,0))</f>
        <v/>
      </c>
      <c r="F720" s="30"/>
      <c r="G720" s="28"/>
      <c r="H720" s="13"/>
      <c r="I720" s="28"/>
      <c r="M720" s="31"/>
      <c r="N720" s="31"/>
      <c r="O720" s="31"/>
      <c r="P720" s="31"/>
      <c r="Q720" s="31"/>
      <c r="R720" s="31"/>
      <c r="S720" s="31"/>
      <c r="T720" s="31"/>
      <c r="U720" s="31"/>
      <c r="Y720" s="31"/>
      <c r="Z720" s="31"/>
      <c r="AA720" s="31"/>
    </row>
    <row r="721" spans="1:27" s="6" customFormat="1">
      <c r="A721" s="10"/>
      <c r="B721" s="31"/>
      <c r="C721" s="177"/>
      <c r="D721" s="31"/>
      <c r="E721" s="178" t="str">
        <f>IF($C721="","",VLOOKUP($C721,分類コード!$B$1:$C$11,2,0))</f>
        <v/>
      </c>
      <c r="F721" s="30"/>
      <c r="G721" s="28"/>
      <c r="H721" s="13"/>
      <c r="I721" s="28"/>
      <c r="M721" s="31"/>
      <c r="N721" s="31"/>
      <c r="O721" s="31"/>
      <c r="P721" s="31"/>
      <c r="Q721" s="31"/>
      <c r="R721" s="31"/>
      <c r="S721" s="31"/>
      <c r="T721" s="31"/>
      <c r="U721" s="31"/>
      <c r="Y721" s="31"/>
      <c r="Z721" s="31"/>
      <c r="AA721" s="31"/>
    </row>
    <row r="722" spans="1:27" s="6" customFormat="1">
      <c r="A722" s="10"/>
      <c r="B722" s="31"/>
      <c r="C722" s="177"/>
      <c r="D722" s="31"/>
      <c r="E722" s="178" t="str">
        <f>IF($C722="","",VLOOKUP($C722,分類コード!$B$1:$C$11,2,0))</f>
        <v/>
      </c>
      <c r="F722" s="30"/>
      <c r="G722" s="28"/>
      <c r="H722" s="13"/>
      <c r="I722" s="28"/>
      <c r="M722" s="31"/>
      <c r="N722" s="31"/>
      <c r="O722" s="31"/>
      <c r="P722" s="31"/>
      <c r="Q722" s="31"/>
      <c r="R722" s="31"/>
      <c r="S722" s="31"/>
      <c r="T722" s="31"/>
      <c r="U722" s="31"/>
      <c r="Y722" s="31"/>
      <c r="Z722" s="31"/>
      <c r="AA722" s="31"/>
    </row>
    <row r="723" spans="1:27" s="6" customFormat="1">
      <c r="A723" s="10"/>
      <c r="B723" s="31"/>
      <c r="C723" s="177"/>
      <c r="D723" s="31"/>
      <c r="E723" s="178" t="str">
        <f>IF($C723="","",VLOOKUP($C723,分類コード!$B$1:$C$11,2,0))</f>
        <v/>
      </c>
      <c r="F723" s="30"/>
      <c r="G723" s="28"/>
      <c r="H723" s="13"/>
      <c r="I723" s="28"/>
      <c r="M723" s="31"/>
      <c r="N723" s="31"/>
      <c r="O723" s="31"/>
      <c r="P723" s="31"/>
      <c r="Q723" s="31"/>
      <c r="R723" s="31"/>
      <c r="S723" s="31"/>
      <c r="T723" s="31"/>
      <c r="U723" s="31"/>
      <c r="Y723" s="31"/>
      <c r="Z723" s="31"/>
      <c r="AA723" s="31"/>
    </row>
    <row r="724" spans="1:27" s="6" customFormat="1">
      <c r="A724" s="10"/>
      <c r="B724" s="31"/>
      <c r="C724" s="177"/>
      <c r="D724" s="31"/>
      <c r="E724" s="178" t="str">
        <f>IF($C724="","",VLOOKUP($C724,分類コード!$B$1:$C$11,2,0))</f>
        <v/>
      </c>
      <c r="F724" s="30"/>
      <c r="G724" s="28"/>
      <c r="H724" s="13"/>
      <c r="I724" s="28"/>
      <c r="M724" s="31"/>
      <c r="N724" s="31"/>
      <c r="O724" s="31"/>
      <c r="P724" s="31"/>
      <c r="Q724" s="31"/>
      <c r="R724" s="31"/>
      <c r="S724" s="31"/>
      <c r="T724" s="31"/>
      <c r="U724" s="31"/>
      <c r="Y724" s="31"/>
      <c r="Z724" s="31"/>
      <c r="AA724" s="31"/>
    </row>
    <row r="725" spans="1:27" s="6" customFormat="1">
      <c r="A725" s="10"/>
      <c r="B725" s="31"/>
      <c r="C725" s="177"/>
      <c r="D725" s="31"/>
      <c r="E725" s="178" t="str">
        <f>IF($C725="","",VLOOKUP($C725,分類コード!$B$1:$C$11,2,0))</f>
        <v/>
      </c>
      <c r="F725" s="30"/>
      <c r="G725" s="28"/>
      <c r="H725" s="13"/>
      <c r="I725" s="28"/>
      <c r="M725" s="31"/>
      <c r="N725" s="31"/>
      <c r="O725" s="31"/>
      <c r="P725" s="31"/>
      <c r="Q725" s="31"/>
      <c r="R725" s="31"/>
      <c r="S725" s="31"/>
      <c r="T725" s="31"/>
      <c r="U725" s="31"/>
      <c r="Y725" s="31"/>
      <c r="Z725" s="31"/>
      <c r="AA725" s="31"/>
    </row>
    <row r="726" spans="1:27" s="6" customFormat="1">
      <c r="A726" s="10"/>
      <c r="B726" s="31"/>
      <c r="C726" s="177"/>
      <c r="D726" s="31"/>
      <c r="E726" s="178" t="str">
        <f>IF($C726="","",VLOOKUP($C726,分類コード!$B$1:$C$11,2,0))</f>
        <v/>
      </c>
      <c r="F726" s="30"/>
      <c r="G726" s="28"/>
      <c r="H726" s="13"/>
      <c r="I726" s="28"/>
      <c r="M726" s="31"/>
      <c r="N726" s="31"/>
      <c r="O726" s="31"/>
      <c r="P726" s="31"/>
      <c r="Q726" s="31"/>
      <c r="R726" s="31"/>
      <c r="S726" s="31"/>
      <c r="T726" s="31"/>
      <c r="U726" s="31"/>
      <c r="Y726" s="31"/>
      <c r="Z726" s="31"/>
      <c r="AA726" s="31"/>
    </row>
    <row r="727" spans="1:27" s="6" customFormat="1">
      <c r="A727" s="10"/>
      <c r="B727" s="31"/>
      <c r="C727" s="177"/>
      <c r="D727" s="31"/>
      <c r="E727" s="178" t="str">
        <f>IF($C727="","",VLOOKUP($C727,分類コード!$B$1:$C$11,2,0))</f>
        <v/>
      </c>
      <c r="F727" s="30"/>
      <c r="G727" s="28"/>
      <c r="H727" s="13"/>
      <c r="I727" s="28"/>
      <c r="M727" s="31"/>
      <c r="N727" s="31"/>
      <c r="O727" s="31"/>
      <c r="P727" s="31"/>
      <c r="Q727" s="31"/>
      <c r="R727" s="31"/>
      <c r="S727" s="31"/>
      <c r="T727" s="31"/>
      <c r="U727" s="31"/>
      <c r="Y727" s="31"/>
      <c r="Z727" s="31"/>
      <c r="AA727" s="31"/>
    </row>
    <row r="728" spans="1:27" s="6" customFormat="1">
      <c r="A728" s="10"/>
      <c r="B728" s="31"/>
      <c r="C728" s="177"/>
      <c r="D728" s="31"/>
      <c r="E728" s="178" t="str">
        <f>IF($C728="","",VLOOKUP($C728,分類コード!$B$1:$C$11,2,0))</f>
        <v/>
      </c>
      <c r="F728" s="30"/>
      <c r="G728" s="28"/>
      <c r="H728" s="13"/>
      <c r="I728" s="28"/>
      <c r="M728" s="31"/>
      <c r="N728" s="31"/>
      <c r="O728" s="31"/>
      <c r="P728" s="31"/>
      <c r="Q728" s="31"/>
      <c r="R728" s="31"/>
      <c r="S728" s="31"/>
      <c r="T728" s="31"/>
      <c r="U728" s="31"/>
      <c r="Y728" s="31"/>
      <c r="Z728" s="31"/>
      <c r="AA728" s="31"/>
    </row>
    <row r="729" spans="1:27" s="6" customFormat="1">
      <c r="A729" s="10"/>
      <c r="B729" s="31"/>
      <c r="C729" s="177"/>
      <c r="D729" s="31"/>
      <c r="E729" s="178" t="str">
        <f>IF($C729="","",VLOOKUP($C729,分類コード!$B$1:$C$11,2,0))</f>
        <v/>
      </c>
      <c r="F729" s="30"/>
      <c r="G729" s="28"/>
      <c r="H729" s="13"/>
      <c r="I729" s="28"/>
      <c r="M729" s="31"/>
      <c r="N729" s="31"/>
      <c r="O729" s="31"/>
      <c r="P729" s="31"/>
      <c r="Q729" s="31"/>
      <c r="R729" s="31"/>
      <c r="S729" s="31"/>
      <c r="T729" s="31"/>
      <c r="U729" s="31"/>
      <c r="Y729" s="31"/>
      <c r="Z729" s="31"/>
      <c r="AA729" s="31"/>
    </row>
    <row r="730" spans="1:27" s="6" customFormat="1">
      <c r="A730" s="10"/>
      <c r="B730" s="31"/>
      <c r="C730" s="177"/>
      <c r="D730" s="31"/>
      <c r="E730" s="178" t="str">
        <f>IF($C730="","",VLOOKUP($C730,分類コード!$B$1:$C$11,2,0))</f>
        <v/>
      </c>
      <c r="F730" s="30"/>
      <c r="G730" s="28"/>
      <c r="H730" s="13"/>
      <c r="I730" s="28"/>
      <c r="M730" s="31"/>
      <c r="N730" s="31"/>
      <c r="O730" s="31"/>
      <c r="P730" s="31"/>
      <c r="Q730" s="31"/>
      <c r="R730" s="31"/>
      <c r="S730" s="31"/>
      <c r="T730" s="31"/>
      <c r="U730" s="31"/>
      <c r="Y730" s="31"/>
      <c r="Z730" s="31"/>
      <c r="AA730" s="31"/>
    </row>
    <row r="731" spans="1:27" s="6" customFormat="1">
      <c r="A731" s="10"/>
      <c r="B731" s="31"/>
      <c r="C731" s="177"/>
      <c r="D731" s="31"/>
      <c r="E731" s="178" t="str">
        <f>IF($C731="","",VLOOKUP($C731,分類コード!$B$1:$C$11,2,0))</f>
        <v/>
      </c>
      <c r="F731" s="30"/>
      <c r="G731" s="28"/>
      <c r="H731" s="13"/>
      <c r="I731" s="28"/>
      <c r="M731" s="31"/>
      <c r="N731" s="31"/>
      <c r="O731" s="31"/>
      <c r="P731" s="31"/>
      <c r="Q731" s="31"/>
      <c r="R731" s="31"/>
      <c r="S731" s="31"/>
      <c r="T731" s="31"/>
      <c r="U731" s="31"/>
      <c r="Y731" s="31"/>
      <c r="Z731" s="31"/>
      <c r="AA731" s="31"/>
    </row>
    <row r="732" spans="1:27" s="6" customFormat="1">
      <c r="A732" s="10"/>
      <c r="B732" s="31"/>
      <c r="C732" s="177"/>
      <c r="D732" s="31"/>
      <c r="E732" s="178" t="str">
        <f>IF($C732="","",VLOOKUP($C732,分類コード!$B$1:$C$11,2,0))</f>
        <v/>
      </c>
      <c r="F732" s="30"/>
      <c r="G732" s="28"/>
      <c r="H732" s="13"/>
      <c r="I732" s="28"/>
      <c r="M732" s="31"/>
      <c r="N732" s="31"/>
      <c r="O732" s="31"/>
      <c r="P732" s="31"/>
      <c r="Q732" s="31"/>
      <c r="R732" s="31"/>
      <c r="S732" s="31"/>
      <c r="T732" s="31"/>
      <c r="U732" s="31"/>
      <c r="Y732" s="31"/>
      <c r="Z732" s="31"/>
      <c r="AA732" s="31"/>
    </row>
    <row r="733" spans="1:27" s="6" customFormat="1">
      <c r="A733" s="10"/>
      <c r="B733" s="31"/>
      <c r="C733" s="177"/>
      <c r="D733" s="31"/>
      <c r="E733" s="178" t="str">
        <f>IF($C733="","",VLOOKUP($C733,分類コード!$B$1:$C$11,2,0))</f>
        <v/>
      </c>
      <c r="F733" s="30"/>
      <c r="G733" s="28"/>
      <c r="H733" s="13"/>
      <c r="I733" s="28"/>
      <c r="M733" s="31"/>
      <c r="N733" s="31"/>
      <c r="O733" s="31"/>
      <c r="P733" s="31"/>
      <c r="Q733" s="31"/>
      <c r="R733" s="31"/>
      <c r="S733" s="31"/>
      <c r="T733" s="31"/>
      <c r="U733" s="31"/>
      <c r="Y733" s="31"/>
      <c r="Z733" s="31"/>
      <c r="AA733" s="31"/>
    </row>
    <row r="734" spans="1:27" s="6" customFormat="1">
      <c r="A734" s="10"/>
      <c r="B734" s="31"/>
      <c r="C734" s="177"/>
      <c r="D734" s="31"/>
      <c r="E734" s="178" t="str">
        <f>IF($C734="","",VLOOKUP($C734,分類コード!$B$1:$C$11,2,0))</f>
        <v/>
      </c>
      <c r="F734" s="30"/>
      <c r="G734" s="28"/>
      <c r="H734" s="13"/>
      <c r="I734" s="28"/>
      <c r="M734" s="31"/>
      <c r="N734" s="31"/>
      <c r="O734" s="31"/>
      <c r="P734" s="31"/>
      <c r="Q734" s="31"/>
      <c r="R734" s="31"/>
      <c r="S734" s="31"/>
      <c r="T734" s="31"/>
      <c r="U734" s="31"/>
      <c r="Y734" s="31"/>
      <c r="Z734" s="31"/>
      <c r="AA734" s="31"/>
    </row>
    <row r="735" spans="1:27" s="6" customFormat="1">
      <c r="A735" s="10"/>
      <c r="B735" s="31"/>
      <c r="C735" s="177"/>
      <c r="D735" s="31"/>
      <c r="E735" s="178" t="str">
        <f>IF($C735="","",VLOOKUP($C735,分類コード!$B$1:$C$11,2,0))</f>
        <v/>
      </c>
      <c r="F735" s="30"/>
      <c r="G735" s="28"/>
      <c r="H735" s="13"/>
      <c r="I735" s="28"/>
      <c r="M735" s="31"/>
      <c r="N735" s="31"/>
      <c r="O735" s="31"/>
      <c r="P735" s="31"/>
      <c r="Q735" s="31"/>
      <c r="R735" s="31"/>
      <c r="S735" s="31"/>
      <c r="T735" s="31"/>
      <c r="U735" s="31"/>
      <c r="Y735" s="31"/>
      <c r="Z735" s="31"/>
      <c r="AA735" s="31"/>
    </row>
    <row r="736" spans="1:27" s="6" customFormat="1">
      <c r="A736" s="10"/>
      <c r="B736" s="31"/>
      <c r="C736" s="177"/>
      <c r="D736" s="31"/>
      <c r="E736" s="178" t="str">
        <f>IF($C736="","",VLOOKUP($C736,分類コード!$B$1:$C$11,2,0))</f>
        <v/>
      </c>
      <c r="F736" s="30"/>
      <c r="G736" s="28"/>
      <c r="H736" s="13"/>
      <c r="I736" s="28"/>
      <c r="M736" s="31"/>
      <c r="N736" s="31"/>
      <c r="O736" s="31"/>
      <c r="P736" s="31"/>
      <c r="Q736" s="31"/>
      <c r="R736" s="31"/>
      <c r="S736" s="31"/>
      <c r="T736" s="31"/>
      <c r="U736" s="31"/>
      <c r="Y736" s="31"/>
      <c r="Z736" s="31"/>
      <c r="AA736" s="31"/>
    </row>
    <row r="737" spans="1:27" s="6" customFormat="1">
      <c r="A737" s="10"/>
      <c r="B737" s="31"/>
      <c r="C737" s="177"/>
      <c r="D737" s="31"/>
      <c r="E737" s="178" t="str">
        <f>IF($C737="","",VLOOKUP($C737,分類コード!$B$1:$C$11,2,0))</f>
        <v/>
      </c>
      <c r="F737" s="30"/>
      <c r="G737" s="28"/>
      <c r="H737" s="13"/>
      <c r="I737" s="28"/>
      <c r="M737" s="31"/>
      <c r="N737" s="31"/>
      <c r="O737" s="31"/>
      <c r="P737" s="31"/>
      <c r="Q737" s="31"/>
      <c r="R737" s="31"/>
      <c r="S737" s="31"/>
      <c r="T737" s="31"/>
      <c r="U737" s="31"/>
      <c r="Y737" s="31"/>
      <c r="Z737" s="31"/>
      <c r="AA737" s="31"/>
    </row>
    <row r="738" spans="1:27" s="6" customFormat="1">
      <c r="A738" s="10"/>
      <c r="B738" s="31"/>
      <c r="C738" s="177"/>
      <c r="D738" s="31"/>
      <c r="E738" s="178" t="str">
        <f>IF($C738="","",VLOOKUP($C738,分類コード!$B$1:$C$11,2,0))</f>
        <v/>
      </c>
      <c r="F738" s="30"/>
      <c r="G738" s="28"/>
      <c r="H738" s="13"/>
      <c r="I738" s="28"/>
      <c r="M738" s="31"/>
      <c r="N738" s="31"/>
      <c r="O738" s="31"/>
      <c r="P738" s="31"/>
      <c r="Q738" s="31"/>
      <c r="R738" s="31"/>
      <c r="S738" s="31"/>
      <c r="T738" s="31"/>
      <c r="U738" s="31"/>
      <c r="Y738" s="31"/>
      <c r="Z738" s="31"/>
      <c r="AA738" s="31"/>
    </row>
    <row r="739" spans="1:27" s="6" customFormat="1">
      <c r="A739" s="10"/>
      <c r="B739" s="31"/>
      <c r="C739" s="177"/>
      <c r="D739" s="31"/>
      <c r="E739" s="178" t="str">
        <f>IF($C739="","",VLOOKUP($C739,分類コード!$B$1:$C$11,2,0))</f>
        <v/>
      </c>
      <c r="F739" s="30"/>
      <c r="G739" s="28"/>
      <c r="H739" s="13"/>
      <c r="I739" s="28"/>
      <c r="M739" s="31"/>
      <c r="N739" s="31"/>
      <c r="O739" s="31"/>
      <c r="P739" s="31"/>
      <c r="Q739" s="31"/>
      <c r="R739" s="31"/>
      <c r="S739" s="31"/>
      <c r="T739" s="31"/>
      <c r="U739" s="31"/>
      <c r="Y739" s="31"/>
      <c r="Z739" s="31"/>
      <c r="AA739" s="31"/>
    </row>
    <row r="740" spans="1:27" s="6" customFormat="1">
      <c r="A740" s="10"/>
      <c r="B740" s="31"/>
      <c r="C740" s="177"/>
      <c r="D740" s="31"/>
      <c r="E740" s="178" t="str">
        <f>IF($C740="","",VLOOKUP($C740,分類コード!$B$1:$C$11,2,0))</f>
        <v/>
      </c>
      <c r="F740" s="30"/>
      <c r="G740" s="28"/>
      <c r="H740" s="13"/>
      <c r="I740" s="28"/>
      <c r="M740" s="31"/>
      <c r="N740" s="31"/>
      <c r="O740" s="31"/>
      <c r="P740" s="31"/>
      <c r="Q740" s="31"/>
      <c r="R740" s="31"/>
      <c r="S740" s="31"/>
      <c r="T740" s="31"/>
      <c r="U740" s="31"/>
      <c r="Y740" s="31"/>
      <c r="Z740" s="31"/>
      <c r="AA740" s="31"/>
    </row>
    <row r="741" spans="1:27" s="6" customFormat="1">
      <c r="A741" s="10"/>
      <c r="B741" s="31"/>
      <c r="C741" s="177"/>
      <c r="D741" s="31"/>
      <c r="E741" s="178" t="str">
        <f>IF($C741="","",VLOOKUP($C741,分類コード!$B$1:$C$11,2,0))</f>
        <v/>
      </c>
      <c r="F741" s="30"/>
      <c r="G741" s="28"/>
      <c r="H741" s="13"/>
      <c r="I741" s="28"/>
      <c r="M741" s="31"/>
      <c r="N741" s="31"/>
      <c r="O741" s="31"/>
      <c r="P741" s="31"/>
      <c r="Q741" s="31"/>
      <c r="R741" s="31"/>
      <c r="S741" s="31"/>
      <c r="T741" s="31"/>
      <c r="U741" s="31"/>
      <c r="Y741" s="31"/>
      <c r="Z741" s="31"/>
      <c r="AA741" s="31"/>
    </row>
    <row r="742" spans="1:27" s="6" customFormat="1">
      <c r="A742" s="10"/>
      <c r="B742" s="31"/>
      <c r="C742" s="177"/>
      <c r="D742" s="31"/>
      <c r="E742" s="178" t="str">
        <f>IF($C742="","",VLOOKUP($C742,分類コード!$B$1:$C$11,2,0))</f>
        <v/>
      </c>
      <c r="F742" s="30"/>
      <c r="G742" s="28"/>
      <c r="H742" s="13"/>
      <c r="I742" s="28"/>
      <c r="M742" s="31"/>
      <c r="N742" s="31"/>
      <c r="O742" s="31"/>
      <c r="P742" s="31"/>
      <c r="Q742" s="31"/>
      <c r="R742" s="31"/>
      <c r="S742" s="31"/>
      <c r="T742" s="31"/>
      <c r="U742" s="31"/>
      <c r="Y742" s="31"/>
      <c r="Z742" s="31"/>
      <c r="AA742" s="31"/>
    </row>
    <row r="743" spans="1:27" s="6" customFormat="1">
      <c r="A743" s="10"/>
      <c r="B743" s="31"/>
      <c r="C743" s="177"/>
      <c r="D743" s="31"/>
      <c r="E743" s="178" t="str">
        <f>IF($C743="","",VLOOKUP($C743,分類コード!$B$1:$C$11,2,0))</f>
        <v/>
      </c>
      <c r="F743" s="30"/>
      <c r="G743" s="28"/>
      <c r="H743" s="13"/>
      <c r="I743" s="28"/>
      <c r="M743" s="31"/>
      <c r="N743" s="31"/>
      <c r="O743" s="31"/>
      <c r="P743" s="31"/>
      <c r="Q743" s="31"/>
      <c r="R743" s="31"/>
      <c r="S743" s="31"/>
      <c r="T743" s="31"/>
      <c r="U743" s="31"/>
      <c r="Y743" s="31"/>
      <c r="Z743" s="31"/>
      <c r="AA743" s="31"/>
    </row>
    <row r="744" spans="1:27" s="6" customFormat="1">
      <c r="A744" s="10"/>
      <c r="B744" s="31"/>
      <c r="C744" s="177"/>
      <c r="D744" s="31"/>
      <c r="E744" s="178" t="str">
        <f>IF($C744="","",VLOOKUP($C744,分類コード!$B$1:$C$11,2,0))</f>
        <v/>
      </c>
      <c r="F744" s="30"/>
      <c r="G744" s="28"/>
      <c r="H744" s="13"/>
      <c r="I744" s="28"/>
      <c r="M744" s="31"/>
      <c r="N744" s="31"/>
      <c r="O744" s="31"/>
      <c r="P744" s="31"/>
      <c r="Q744" s="31"/>
      <c r="R744" s="31"/>
      <c r="S744" s="31"/>
      <c r="T744" s="31"/>
      <c r="U744" s="31"/>
      <c r="Y744" s="31"/>
      <c r="Z744" s="31"/>
      <c r="AA744" s="31"/>
    </row>
    <row r="745" spans="1:27" s="6" customFormat="1">
      <c r="A745" s="10"/>
      <c r="B745" s="31"/>
      <c r="C745" s="177"/>
      <c r="D745" s="31"/>
      <c r="E745" s="178" t="str">
        <f>IF($C745="","",VLOOKUP($C745,分類コード!$B$1:$C$11,2,0))</f>
        <v/>
      </c>
      <c r="F745" s="30"/>
      <c r="G745" s="28"/>
      <c r="H745" s="13"/>
      <c r="I745" s="28"/>
      <c r="M745" s="31"/>
      <c r="N745" s="31"/>
      <c r="O745" s="31"/>
      <c r="P745" s="31"/>
      <c r="Q745" s="31"/>
      <c r="R745" s="31"/>
      <c r="S745" s="31"/>
      <c r="T745" s="31"/>
      <c r="U745" s="31"/>
      <c r="Y745" s="31"/>
      <c r="Z745" s="31"/>
      <c r="AA745" s="31"/>
    </row>
    <row r="746" spans="1:27" s="6" customFormat="1">
      <c r="A746" s="10"/>
      <c r="B746" s="31"/>
      <c r="C746" s="177"/>
      <c r="D746" s="31"/>
      <c r="E746" s="178" t="str">
        <f>IF($C746="","",VLOOKUP($C746,分類コード!$B$1:$C$11,2,0))</f>
        <v/>
      </c>
      <c r="F746" s="30"/>
      <c r="G746" s="28"/>
      <c r="H746" s="13"/>
      <c r="I746" s="28"/>
      <c r="M746" s="31"/>
      <c r="N746" s="31"/>
      <c r="O746" s="31"/>
      <c r="P746" s="31"/>
      <c r="Q746" s="31"/>
      <c r="R746" s="31"/>
      <c r="S746" s="31"/>
      <c r="T746" s="31"/>
      <c r="U746" s="31"/>
      <c r="Y746" s="31"/>
      <c r="Z746" s="31"/>
      <c r="AA746" s="31"/>
    </row>
    <row r="747" spans="1:27" s="6" customFormat="1">
      <c r="A747" s="10"/>
      <c r="B747" s="31"/>
      <c r="C747" s="177"/>
      <c r="D747" s="31"/>
      <c r="E747" s="178" t="str">
        <f>IF($C747="","",VLOOKUP($C747,分類コード!$B$1:$C$11,2,0))</f>
        <v/>
      </c>
      <c r="F747" s="30"/>
      <c r="G747" s="28"/>
      <c r="H747" s="13"/>
      <c r="I747" s="28"/>
      <c r="M747" s="31"/>
      <c r="N747" s="31"/>
      <c r="O747" s="31"/>
      <c r="P747" s="31"/>
      <c r="Q747" s="31"/>
      <c r="R747" s="31"/>
      <c r="S747" s="31"/>
      <c r="T747" s="31"/>
      <c r="U747" s="31"/>
      <c r="Y747" s="31"/>
      <c r="Z747" s="31"/>
      <c r="AA747" s="31"/>
    </row>
    <row r="748" spans="1:27" s="6" customFormat="1">
      <c r="A748" s="10"/>
      <c r="B748" s="31"/>
      <c r="C748" s="177"/>
      <c r="D748" s="31"/>
      <c r="E748" s="178" t="str">
        <f>IF($C748="","",VLOOKUP($C748,分類コード!$B$1:$C$11,2,0))</f>
        <v/>
      </c>
      <c r="F748" s="30"/>
      <c r="G748" s="28"/>
      <c r="H748" s="13"/>
      <c r="I748" s="28"/>
      <c r="M748" s="31"/>
      <c r="N748" s="31"/>
      <c r="O748" s="31"/>
      <c r="P748" s="31"/>
      <c r="Q748" s="31"/>
      <c r="R748" s="31"/>
      <c r="S748" s="31"/>
      <c r="T748" s="31"/>
      <c r="U748" s="31"/>
      <c r="Y748" s="31"/>
      <c r="Z748" s="31"/>
      <c r="AA748" s="31"/>
    </row>
    <row r="749" spans="1:27" s="6" customFormat="1">
      <c r="A749" s="10"/>
      <c r="B749" s="31"/>
      <c r="C749" s="177"/>
      <c r="D749" s="31"/>
      <c r="E749" s="178" t="str">
        <f>IF($C749="","",VLOOKUP($C749,分類コード!$B$1:$C$11,2,0))</f>
        <v/>
      </c>
      <c r="F749" s="30"/>
      <c r="G749" s="28"/>
      <c r="H749" s="13"/>
      <c r="I749" s="28"/>
      <c r="M749" s="31"/>
      <c r="N749" s="31"/>
      <c r="O749" s="31"/>
      <c r="P749" s="31"/>
      <c r="Q749" s="31"/>
      <c r="R749" s="31"/>
      <c r="S749" s="31"/>
      <c r="T749" s="31"/>
      <c r="U749" s="31"/>
      <c r="Y749" s="31"/>
      <c r="Z749" s="31"/>
      <c r="AA749" s="31"/>
    </row>
    <row r="750" spans="1:27" s="6" customFormat="1">
      <c r="A750" s="10"/>
      <c r="B750" s="31"/>
      <c r="C750" s="177"/>
      <c r="D750" s="31"/>
      <c r="E750" s="178" t="str">
        <f>IF($C750="","",VLOOKUP($C750,分類コード!$B$1:$C$11,2,0))</f>
        <v/>
      </c>
      <c r="F750" s="30"/>
      <c r="G750" s="28"/>
      <c r="H750" s="13"/>
      <c r="I750" s="28"/>
      <c r="M750" s="31"/>
      <c r="N750" s="31"/>
      <c r="O750" s="31"/>
      <c r="P750" s="31"/>
      <c r="Q750" s="31"/>
      <c r="R750" s="31"/>
      <c r="S750" s="31"/>
      <c r="T750" s="31"/>
      <c r="U750" s="31"/>
      <c r="Y750" s="31"/>
      <c r="Z750" s="31"/>
      <c r="AA750" s="31"/>
    </row>
    <row r="751" spans="1:27" s="6" customFormat="1">
      <c r="A751" s="10"/>
      <c r="B751" s="31"/>
      <c r="C751" s="177"/>
      <c r="D751" s="31"/>
      <c r="E751" s="178" t="str">
        <f>IF($C751="","",VLOOKUP($C751,分類コード!$B$1:$C$11,2,0))</f>
        <v/>
      </c>
      <c r="F751" s="30"/>
      <c r="G751" s="28"/>
      <c r="H751" s="13"/>
      <c r="I751" s="28"/>
      <c r="M751" s="31"/>
      <c r="N751" s="31"/>
      <c r="O751" s="31"/>
      <c r="P751" s="31"/>
      <c r="Q751" s="31"/>
      <c r="R751" s="31"/>
      <c r="S751" s="31"/>
      <c r="T751" s="31"/>
      <c r="U751" s="31"/>
      <c r="Y751" s="31"/>
      <c r="Z751" s="31"/>
      <c r="AA751" s="31"/>
    </row>
    <row r="752" spans="1:27" s="6" customFormat="1">
      <c r="A752" s="10"/>
      <c r="B752" s="31"/>
      <c r="C752" s="177"/>
      <c r="D752" s="31"/>
      <c r="E752" s="178" t="str">
        <f>IF($C752="","",VLOOKUP($C752,分類コード!$B$1:$C$11,2,0))</f>
        <v/>
      </c>
      <c r="F752" s="30"/>
      <c r="G752" s="28"/>
      <c r="H752" s="13"/>
      <c r="I752" s="28"/>
      <c r="M752" s="31"/>
      <c r="N752" s="31"/>
      <c r="O752" s="31"/>
      <c r="P752" s="31"/>
      <c r="Q752" s="31"/>
      <c r="R752" s="31"/>
      <c r="S752" s="31"/>
      <c r="T752" s="31"/>
      <c r="U752" s="31"/>
      <c r="Y752" s="31"/>
      <c r="Z752" s="31"/>
      <c r="AA752" s="31"/>
    </row>
    <row r="753" spans="1:27" s="6" customFormat="1">
      <c r="A753" s="10"/>
      <c r="B753" s="31"/>
      <c r="C753" s="177"/>
      <c r="D753" s="31"/>
      <c r="E753" s="178" t="str">
        <f>IF($C753="","",VLOOKUP($C753,分類コード!$B$1:$C$11,2,0))</f>
        <v/>
      </c>
      <c r="F753" s="30"/>
      <c r="G753" s="28"/>
      <c r="H753" s="13"/>
      <c r="I753" s="28"/>
      <c r="M753" s="31"/>
      <c r="N753" s="31"/>
      <c r="O753" s="31"/>
      <c r="P753" s="31"/>
      <c r="Q753" s="31"/>
      <c r="R753" s="31"/>
      <c r="S753" s="31"/>
      <c r="T753" s="31"/>
      <c r="U753" s="31"/>
      <c r="Y753" s="31"/>
      <c r="Z753" s="31"/>
      <c r="AA753" s="31"/>
    </row>
    <row r="754" spans="1:27" s="6" customFormat="1">
      <c r="A754" s="10"/>
      <c r="B754" s="31"/>
      <c r="C754" s="177"/>
      <c r="D754" s="31"/>
      <c r="E754" s="178" t="str">
        <f>IF($C754="","",VLOOKUP($C754,分類コード!$B$1:$C$11,2,0))</f>
        <v/>
      </c>
      <c r="F754" s="30"/>
      <c r="G754" s="28"/>
      <c r="H754" s="13"/>
      <c r="I754" s="28"/>
      <c r="M754" s="31"/>
      <c r="N754" s="31"/>
      <c r="O754" s="31"/>
      <c r="P754" s="31"/>
      <c r="Q754" s="31"/>
      <c r="R754" s="31"/>
      <c r="S754" s="31"/>
      <c r="T754" s="31"/>
      <c r="U754" s="31"/>
      <c r="Y754" s="31"/>
      <c r="Z754" s="31"/>
      <c r="AA754" s="31"/>
    </row>
    <row r="755" spans="1:27" s="6" customFormat="1">
      <c r="A755" s="10"/>
      <c r="B755" s="31"/>
      <c r="C755" s="177"/>
      <c r="D755" s="31"/>
      <c r="E755" s="178" t="str">
        <f>IF($C755="","",VLOOKUP($C755,分類コード!$B$1:$C$11,2,0))</f>
        <v/>
      </c>
      <c r="F755" s="30"/>
      <c r="G755" s="28"/>
      <c r="H755" s="13"/>
      <c r="I755" s="28"/>
      <c r="M755" s="31"/>
      <c r="N755" s="31"/>
      <c r="O755" s="31"/>
      <c r="P755" s="31"/>
      <c r="Q755" s="31"/>
      <c r="R755" s="31"/>
      <c r="S755" s="31"/>
      <c r="T755" s="31"/>
      <c r="U755" s="31"/>
      <c r="Y755" s="31"/>
      <c r="Z755" s="31"/>
      <c r="AA755" s="31"/>
    </row>
    <row r="756" spans="1:27" s="6" customFormat="1">
      <c r="A756" s="10"/>
      <c r="B756" s="31"/>
      <c r="C756" s="177"/>
      <c r="D756" s="31"/>
      <c r="E756" s="178" t="str">
        <f>IF($C756="","",VLOOKUP($C756,分類コード!$B$1:$C$11,2,0))</f>
        <v/>
      </c>
      <c r="F756" s="30"/>
      <c r="G756" s="28"/>
      <c r="H756" s="13"/>
      <c r="I756" s="28"/>
      <c r="M756" s="31"/>
      <c r="N756" s="31"/>
      <c r="O756" s="31"/>
      <c r="P756" s="31"/>
      <c r="Q756" s="31"/>
      <c r="R756" s="31"/>
      <c r="S756" s="31"/>
      <c r="T756" s="31"/>
      <c r="U756" s="31"/>
      <c r="Y756" s="31"/>
      <c r="Z756" s="31"/>
      <c r="AA756" s="31"/>
    </row>
    <row r="757" spans="1:27" s="6" customFormat="1">
      <c r="A757" s="10"/>
      <c r="B757" s="31"/>
      <c r="C757" s="177"/>
      <c r="D757" s="31"/>
      <c r="E757" s="178" t="str">
        <f>IF($C757="","",VLOOKUP($C757,分類コード!$B$1:$C$11,2,0))</f>
        <v/>
      </c>
      <c r="F757" s="30"/>
      <c r="G757" s="28"/>
      <c r="H757" s="13"/>
      <c r="I757" s="28"/>
      <c r="M757" s="31"/>
      <c r="N757" s="31"/>
      <c r="O757" s="31"/>
      <c r="P757" s="31"/>
      <c r="Q757" s="31"/>
      <c r="R757" s="31"/>
      <c r="S757" s="31"/>
      <c r="T757" s="31"/>
      <c r="U757" s="31"/>
      <c r="Y757" s="31"/>
      <c r="Z757" s="31"/>
      <c r="AA757" s="31"/>
    </row>
    <row r="758" spans="1:27" s="6" customFormat="1">
      <c r="A758" s="10"/>
      <c r="B758" s="31"/>
      <c r="C758" s="177"/>
      <c r="D758" s="31"/>
      <c r="E758" s="178" t="str">
        <f>IF($C758="","",VLOOKUP($C758,分類コード!$B$1:$C$11,2,0))</f>
        <v/>
      </c>
      <c r="F758" s="30"/>
      <c r="G758" s="28"/>
      <c r="H758" s="13"/>
      <c r="I758" s="28"/>
      <c r="M758" s="31"/>
      <c r="N758" s="31"/>
      <c r="O758" s="31"/>
      <c r="P758" s="31"/>
      <c r="Q758" s="31"/>
      <c r="R758" s="31"/>
      <c r="S758" s="31"/>
      <c r="T758" s="31"/>
      <c r="U758" s="31"/>
      <c r="Y758" s="31"/>
      <c r="Z758" s="31"/>
      <c r="AA758" s="31"/>
    </row>
    <row r="759" spans="1:27" s="6" customFormat="1">
      <c r="A759" s="10"/>
      <c r="B759" s="31"/>
      <c r="C759" s="177"/>
      <c r="D759" s="31"/>
      <c r="E759" s="178" t="str">
        <f>IF($C759="","",VLOOKUP($C759,分類コード!$B$1:$C$11,2,0))</f>
        <v/>
      </c>
      <c r="F759" s="30"/>
      <c r="G759" s="28"/>
      <c r="H759" s="13"/>
      <c r="I759" s="28"/>
      <c r="M759" s="31"/>
      <c r="N759" s="31"/>
      <c r="O759" s="31"/>
      <c r="P759" s="31"/>
      <c r="Q759" s="31"/>
      <c r="R759" s="31"/>
      <c r="S759" s="31"/>
      <c r="T759" s="31"/>
      <c r="U759" s="31"/>
      <c r="Y759" s="31"/>
      <c r="Z759" s="31"/>
      <c r="AA759" s="31"/>
    </row>
    <row r="760" spans="1:27" s="6" customFormat="1">
      <c r="A760" s="10"/>
      <c r="B760" s="31"/>
      <c r="C760" s="177"/>
      <c r="D760" s="31"/>
      <c r="E760" s="178" t="str">
        <f>IF($C760="","",VLOOKUP($C760,分類コード!$B$1:$C$11,2,0))</f>
        <v/>
      </c>
      <c r="F760" s="30"/>
      <c r="G760" s="28"/>
      <c r="H760" s="13"/>
      <c r="I760" s="28"/>
      <c r="M760" s="31"/>
      <c r="N760" s="31"/>
      <c r="O760" s="31"/>
      <c r="P760" s="31"/>
      <c r="Q760" s="31"/>
      <c r="R760" s="31"/>
      <c r="S760" s="31"/>
      <c r="T760" s="31"/>
      <c r="U760" s="31"/>
      <c r="Y760" s="31"/>
      <c r="Z760" s="31"/>
      <c r="AA760" s="31"/>
    </row>
    <row r="761" spans="1:27" s="6" customFormat="1">
      <c r="A761" s="10"/>
      <c r="B761" s="31"/>
      <c r="C761" s="177"/>
      <c r="D761" s="31"/>
      <c r="E761" s="178" t="str">
        <f>IF($C761="","",VLOOKUP($C761,分類コード!$B$1:$C$11,2,0))</f>
        <v/>
      </c>
      <c r="F761" s="30"/>
      <c r="G761" s="28"/>
      <c r="H761" s="13"/>
      <c r="I761" s="28"/>
      <c r="M761" s="31"/>
      <c r="N761" s="31"/>
      <c r="O761" s="31"/>
      <c r="P761" s="31"/>
      <c r="Q761" s="31"/>
      <c r="R761" s="31"/>
      <c r="S761" s="31"/>
      <c r="T761" s="31"/>
      <c r="U761" s="31"/>
      <c r="Y761" s="31"/>
      <c r="Z761" s="31"/>
      <c r="AA761" s="31"/>
    </row>
    <row r="762" spans="1:27" s="6" customFormat="1">
      <c r="A762" s="10"/>
      <c r="B762" s="31"/>
      <c r="C762" s="177"/>
      <c r="D762" s="31"/>
      <c r="E762" s="178" t="str">
        <f>IF($C762="","",VLOOKUP($C762,分類コード!$B$1:$C$11,2,0))</f>
        <v/>
      </c>
      <c r="F762" s="30"/>
      <c r="G762" s="28"/>
      <c r="H762" s="13"/>
      <c r="I762" s="28"/>
      <c r="M762" s="31"/>
      <c r="N762" s="31"/>
      <c r="O762" s="31"/>
      <c r="P762" s="31"/>
      <c r="Q762" s="31"/>
      <c r="R762" s="31"/>
      <c r="S762" s="31"/>
      <c r="T762" s="31"/>
      <c r="U762" s="31"/>
      <c r="Y762" s="31"/>
      <c r="Z762" s="31"/>
      <c r="AA762" s="31"/>
    </row>
    <row r="763" spans="1:27" s="6" customFormat="1">
      <c r="A763" s="10"/>
      <c r="B763" s="31"/>
      <c r="C763" s="177"/>
      <c r="D763" s="31"/>
      <c r="E763" s="178" t="str">
        <f>IF($C763="","",VLOOKUP($C763,分類コード!$B$1:$C$11,2,0))</f>
        <v/>
      </c>
      <c r="F763" s="30"/>
      <c r="G763" s="28"/>
      <c r="H763" s="13"/>
      <c r="I763" s="28"/>
      <c r="M763" s="31"/>
      <c r="N763" s="31"/>
      <c r="O763" s="31"/>
      <c r="P763" s="31"/>
      <c r="Q763" s="31"/>
      <c r="R763" s="31"/>
      <c r="S763" s="31"/>
      <c r="T763" s="31"/>
      <c r="U763" s="31"/>
      <c r="Y763" s="31"/>
      <c r="Z763" s="31"/>
      <c r="AA763" s="31"/>
    </row>
    <row r="764" spans="1:27" s="6" customFormat="1">
      <c r="A764" s="10"/>
      <c r="B764" s="31"/>
      <c r="C764" s="177"/>
      <c r="D764" s="31"/>
      <c r="E764" s="178" t="str">
        <f>IF($C764="","",VLOOKUP($C764,分類コード!$B$1:$C$11,2,0))</f>
        <v/>
      </c>
      <c r="F764" s="30"/>
      <c r="G764" s="28"/>
      <c r="H764" s="13"/>
      <c r="I764" s="28"/>
      <c r="M764" s="31"/>
      <c r="N764" s="31"/>
      <c r="O764" s="31"/>
      <c r="P764" s="31"/>
      <c r="Q764" s="31"/>
      <c r="R764" s="31"/>
      <c r="S764" s="31"/>
      <c r="T764" s="31"/>
      <c r="U764" s="31"/>
      <c r="Y764" s="31"/>
      <c r="Z764" s="31"/>
      <c r="AA764" s="31"/>
    </row>
    <row r="765" spans="1:27" s="6" customFormat="1">
      <c r="A765" s="10"/>
      <c r="B765" s="31"/>
      <c r="C765" s="177"/>
      <c r="D765" s="31"/>
      <c r="E765" s="178" t="str">
        <f>IF($C765="","",VLOOKUP($C765,分類コード!$B$1:$C$11,2,0))</f>
        <v/>
      </c>
      <c r="F765" s="30"/>
      <c r="G765" s="28"/>
      <c r="H765" s="13"/>
      <c r="I765" s="28"/>
      <c r="M765" s="31"/>
      <c r="N765" s="31"/>
      <c r="O765" s="31"/>
      <c r="P765" s="31"/>
      <c r="Q765" s="31"/>
      <c r="R765" s="31"/>
      <c r="S765" s="31"/>
      <c r="T765" s="31"/>
      <c r="U765" s="31"/>
      <c r="Y765" s="31"/>
      <c r="Z765" s="31"/>
      <c r="AA765" s="31"/>
    </row>
    <row r="766" spans="1:27" s="6" customFormat="1">
      <c r="A766" s="10"/>
      <c r="B766" s="31"/>
      <c r="C766" s="177"/>
      <c r="D766" s="31"/>
      <c r="E766" s="178" t="str">
        <f>IF($C766="","",VLOOKUP($C766,分類コード!$B$1:$C$11,2,0))</f>
        <v/>
      </c>
      <c r="F766" s="30"/>
      <c r="G766" s="28"/>
      <c r="H766" s="13"/>
      <c r="I766" s="28"/>
      <c r="M766" s="31"/>
      <c r="N766" s="31"/>
      <c r="O766" s="31"/>
      <c r="P766" s="31"/>
      <c r="Q766" s="31"/>
      <c r="R766" s="31"/>
      <c r="S766" s="31"/>
      <c r="T766" s="31"/>
      <c r="U766" s="31"/>
      <c r="Y766" s="31"/>
      <c r="Z766" s="31"/>
      <c r="AA766" s="31"/>
    </row>
    <row r="767" spans="1:27" s="6" customFormat="1">
      <c r="A767" s="10"/>
      <c r="B767" s="31"/>
      <c r="C767" s="177"/>
      <c r="D767" s="31"/>
      <c r="E767" s="178" t="str">
        <f>IF($C767="","",VLOOKUP($C767,分類コード!$B$1:$C$11,2,0))</f>
        <v/>
      </c>
      <c r="F767" s="30"/>
      <c r="G767" s="28"/>
      <c r="H767" s="13"/>
      <c r="I767" s="28"/>
      <c r="M767" s="31"/>
      <c r="N767" s="31"/>
      <c r="O767" s="31"/>
      <c r="P767" s="31"/>
      <c r="Q767" s="31"/>
      <c r="R767" s="31"/>
      <c r="S767" s="31"/>
      <c r="T767" s="31"/>
      <c r="U767" s="31"/>
      <c r="Y767" s="31"/>
      <c r="Z767" s="31"/>
      <c r="AA767" s="31"/>
    </row>
    <row r="768" spans="1:27" s="6" customFormat="1">
      <c r="A768" s="10"/>
      <c r="B768" s="31"/>
      <c r="C768" s="177"/>
      <c r="D768" s="31"/>
      <c r="E768" s="178" t="str">
        <f>IF($C768="","",VLOOKUP($C768,分類コード!$B$1:$C$11,2,0))</f>
        <v/>
      </c>
      <c r="F768" s="30"/>
      <c r="G768" s="28"/>
      <c r="H768" s="13"/>
      <c r="I768" s="28"/>
      <c r="M768" s="31"/>
      <c r="N768" s="31"/>
      <c r="O768" s="31"/>
      <c r="P768" s="31"/>
      <c r="Q768" s="31"/>
      <c r="R768" s="31"/>
      <c r="S768" s="31"/>
      <c r="T768" s="31"/>
      <c r="U768" s="31"/>
      <c r="Y768" s="31"/>
      <c r="Z768" s="31"/>
      <c r="AA768" s="31"/>
    </row>
    <row r="769" spans="1:27" s="6" customFormat="1">
      <c r="A769" s="10"/>
      <c r="B769" s="31"/>
      <c r="C769" s="177"/>
      <c r="D769" s="31"/>
      <c r="E769" s="178" t="str">
        <f>IF($C769="","",VLOOKUP($C769,分類コード!$B$1:$C$11,2,0))</f>
        <v/>
      </c>
      <c r="F769" s="30"/>
      <c r="G769" s="28"/>
      <c r="H769" s="13"/>
      <c r="I769" s="28"/>
      <c r="M769" s="31"/>
      <c r="N769" s="31"/>
      <c r="O769" s="31"/>
      <c r="P769" s="31"/>
      <c r="Q769" s="31"/>
      <c r="R769" s="31"/>
      <c r="S769" s="31"/>
      <c r="T769" s="31"/>
      <c r="U769" s="31"/>
      <c r="Y769" s="31"/>
      <c r="Z769" s="31"/>
      <c r="AA769" s="31"/>
    </row>
    <row r="770" spans="1:27" s="6" customFormat="1">
      <c r="A770" s="10"/>
      <c r="B770" s="31"/>
      <c r="C770" s="177"/>
      <c r="D770" s="31"/>
      <c r="E770" s="178" t="str">
        <f>IF($C770="","",VLOOKUP($C770,分類コード!$B$1:$C$11,2,0))</f>
        <v/>
      </c>
      <c r="F770" s="30"/>
      <c r="G770" s="28"/>
      <c r="H770" s="13"/>
      <c r="I770" s="28"/>
      <c r="M770" s="31"/>
      <c r="N770" s="31"/>
      <c r="O770" s="31"/>
      <c r="P770" s="31"/>
      <c r="Q770" s="31"/>
      <c r="R770" s="31"/>
      <c r="S770" s="31"/>
      <c r="T770" s="31"/>
      <c r="U770" s="31"/>
      <c r="Y770" s="31"/>
      <c r="Z770" s="31"/>
      <c r="AA770" s="31"/>
    </row>
    <row r="771" spans="1:27" s="6" customFormat="1">
      <c r="A771" s="10"/>
      <c r="B771" s="31"/>
      <c r="C771" s="177"/>
      <c r="D771" s="31"/>
      <c r="E771" s="178" t="str">
        <f>IF($C771="","",VLOOKUP($C771,分類コード!$B$1:$C$11,2,0))</f>
        <v/>
      </c>
      <c r="F771" s="30"/>
      <c r="G771" s="28"/>
      <c r="H771" s="13"/>
      <c r="I771" s="28"/>
      <c r="M771" s="31"/>
      <c r="N771" s="31"/>
      <c r="O771" s="31"/>
      <c r="P771" s="31"/>
      <c r="Q771" s="31"/>
      <c r="R771" s="31"/>
      <c r="S771" s="31"/>
      <c r="T771" s="31"/>
      <c r="U771" s="31"/>
      <c r="Y771" s="31"/>
      <c r="Z771" s="31"/>
      <c r="AA771" s="31"/>
    </row>
    <row r="772" spans="1:27" s="6" customFormat="1">
      <c r="A772" s="10"/>
      <c r="B772" s="31"/>
      <c r="C772" s="177"/>
      <c r="D772" s="31"/>
      <c r="E772" s="178" t="str">
        <f>IF($C772="","",VLOOKUP($C772,分類コード!$B$1:$C$11,2,0))</f>
        <v/>
      </c>
      <c r="F772" s="30"/>
      <c r="G772" s="28"/>
      <c r="H772" s="13"/>
      <c r="I772" s="28"/>
      <c r="M772" s="31"/>
      <c r="N772" s="31"/>
      <c r="O772" s="31"/>
      <c r="P772" s="31"/>
      <c r="Q772" s="31"/>
      <c r="R772" s="31"/>
      <c r="S772" s="31"/>
      <c r="T772" s="31"/>
      <c r="U772" s="31"/>
      <c r="Y772" s="31"/>
      <c r="Z772" s="31"/>
      <c r="AA772" s="31"/>
    </row>
    <row r="773" spans="1:27" s="6" customFormat="1">
      <c r="A773" s="10"/>
      <c r="B773" s="31"/>
      <c r="C773" s="177"/>
      <c r="D773" s="31"/>
      <c r="E773" s="178" t="str">
        <f>IF($C773="","",VLOOKUP($C773,分類コード!$B$1:$C$11,2,0))</f>
        <v/>
      </c>
      <c r="F773" s="30"/>
      <c r="G773" s="28"/>
      <c r="H773" s="13"/>
      <c r="I773" s="28"/>
      <c r="M773" s="31"/>
      <c r="N773" s="31"/>
      <c r="O773" s="31"/>
      <c r="P773" s="31"/>
      <c r="Q773" s="31"/>
      <c r="R773" s="31"/>
      <c r="S773" s="31"/>
      <c r="T773" s="31"/>
      <c r="U773" s="31"/>
      <c r="Y773" s="31"/>
      <c r="Z773" s="31"/>
      <c r="AA773" s="31"/>
    </row>
    <row r="774" spans="1:27" s="6" customFormat="1">
      <c r="A774" s="10"/>
      <c r="B774" s="31"/>
      <c r="C774" s="177"/>
      <c r="D774" s="31"/>
      <c r="E774" s="178" t="str">
        <f>IF($C774="","",VLOOKUP($C774,分類コード!$B$1:$C$11,2,0))</f>
        <v/>
      </c>
      <c r="F774" s="30"/>
      <c r="G774" s="28"/>
      <c r="H774" s="13"/>
      <c r="I774" s="28"/>
      <c r="M774" s="31"/>
      <c r="N774" s="31"/>
      <c r="O774" s="31"/>
      <c r="P774" s="31"/>
      <c r="Q774" s="31"/>
      <c r="R774" s="31"/>
      <c r="S774" s="31"/>
      <c r="T774" s="31"/>
      <c r="U774" s="31"/>
      <c r="Y774" s="31"/>
      <c r="Z774" s="31"/>
      <c r="AA774" s="31"/>
    </row>
    <row r="775" spans="1:27" s="6" customFormat="1">
      <c r="A775" s="10"/>
      <c r="B775" s="31"/>
      <c r="C775" s="177"/>
      <c r="D775" s="31"/>
      <c r="E775" s="178" t="str">
        <f>IF($C775="","",VLOOKUP($C775,分類コード!$B$1:$C$11,2,0))</f>
        <v/>
      </c>
      <c r="F775" s="30"/>
      <c r="G775" s="28"/>
      <c r="H775" s="13"/>
      <c r="I775" s="28"/>
      <c r="M775" s="31"/>
      <c r="N775" s="31"/>
      <c r="O775" s="31"/>
      <c r="P775" s="31"/>
      <c r="Q775" s="31"/>
      <c r="R775" s="31"/>
      <c r="S775" s="31"/>
      <c r="T775" s="31"/>
      <c r="U775" s="31"/>
      <c r="Y775" s="31"/>
      <c r="Z775" s="31"/>
      <c r="AA775" s="31"/>
    </row>
    <row r="776" spans="1:27" s="6" customFormat="1">
      <c r="A776" s="10"/>
      <c r="B776" s="31"/>
      <c r="C776" s="177"/>
      <c r="D776" s="31"/>
      <c r="E776" s="178" t="str">
        <f>IF($C776="","",VLOOKUP($C776,分類コード!$B$1:$C$11,2,0))</f>
        <v/>
      </c>
      <c r="F776" s="30"/>
      <c r="G776" s="28"/>
      <c r="H776" s="13"/>
      <c r="I776" s="28"/>
      <c r="M776" s="31"/>
      <c r="N776" s="31"/>
      <c r="O776" s="31"/>
      <c r="P776" s="31"/>
      <c r="Q776" s="31"/>
      <c r="R776" s="31"/>
      <c r="S776" s="31"/>
      <c r="T776" s="31"/>
      <c r="U776" s="31"/>
      <c r="Y776" s="31"/>
      <c r="Z776" s="31"/>
      <c r="AA776" s="31"/>
    </row>
    <row r="777" spans="1:27" s="6" customFormat="1">
      <c r="A777" s="10"/>
      <c r="B777" s="31"/>
      <c r="C777" s="177"/>
      <c r="D777" s="31"/>
      <c r="E777" s="178" t="str">
        <f>IF($C777="","",VLOOKUP($C777,分類コード!$B$1:$C$11,2,0))</f>
        <v/>
      </c>
      <c r="F777" s="30"/>
      <c r="G777" s="28"/>
      <c r="H777" s="13"/>
      <c r="I777" s="28"/>
      <c r="M777" s="31"/>
      <c r="N777" s="31"/>
      <c r="O777" s="31"/>
      <c r="P777" s="31"/>
      <c r="Q777" s="31"/>
      <c r="R777" s="31"/>
      <c r="S777" s="31"/>
      <c r="T777" s="31"/>
      <c r="U777" s="31"/>
      <c r="Y777" s="31"/>
      <c r="Z777" s="31"/>
      <c r="AA777" s="31"/>
    </row>
    <row r="778" spans="1:27" s="6" customFormat="1">
      <c r="A778" s="10"/>
      <c r="B778" s="31"/>
      <c r="C778" s="177"/>
      <c r="D778" s="31"/>
      <c r="E778" s="178" t="str">
        <f>IF($C778="","",VLOOKUP($C778,分類コード!$B$1:$C$11,2,0))</f>
        <v/>
      </c>
      <c r="F778" s="30"/>
      <c r="G778" s="28"/>
      <c r="H778" s="13"/>
      <c r="I778" s="28"/>
      <c r="M778" s="31"/>
      <c r="N778" s="31"/>
      <c r="O778" s="31"/>
      <c r="P778" s="31"/>
      <c r="Q778" s="31"/>
      <c r="R778" s="31"/>
      <c r="S778" s="31"/>
      <c r="T778" s="31"/>
      <c r="U778" s="31"/>
      <c r="Y778" s="31"/>
      <c r="Z778" s="31"/>
      <c r="AA778" s="31"/>
    </row>
    <row r="779" spans="1:27" s="6" customFormat="1">
      <c r="A779" s="10"/>
      <c r="B779" s="31"/>
      <c r="C779" s="177"/>
      <c r="D779" s="31"/>
      <c r="E779" s="178" t="str">
        <f>IF($C779="","",VLOOKUP($C779,分類コード!$B$1:$C$11,2,0))</f>
        <v/>
      </c>
      <c r="F779" s="30"/>
      <c r="G779" s="28"/>
      <c r="H779" s="13"/>
      <c r="I779" s="28"/>
      <c r="M779" s="31"/>
      <c r="N779" s="31"/>
      <c r="O779" s="31"/>
      <c r="P779" s="31"/>
      <c r="Q779" s="31"/>
      <c r="R779" s="31"/>
      <c r="S779" s="31"/>
      <c r="T779" s="31"/>
      <c r="U779" s="31"/>
      <c r="Y779" s="31"/>
      <c r="Z779" s="31"/>
      <c r="AA779" s="31"/>
    </row>
    <row r="780" spans="1:27" s="6" customFormat="1">
      <c r="A780" s="10"/>
      <c r="B780" s="31"/>
      <c r="C780" s="177"/>
      <c r="D780" s="31"/>
      <c r="E780" s="178" t="str">
        <f>IF($C780="","",VLOOKUP($C780,分類コード!$B$1:$C$11,2,0))</f>
        <v/>
      </c>
      <c r="F780" s="30"/>
      <c r="G780" s="28"/>
      <c r="H780" s="13"/>
      <c r="I780" s="28"/>
      <c r="M780" s="31"/>
      <c r="N780" s="31"/>
      <c r="O780" s="31"/>
      <c r="P780" s="31"/>
      <c r="Q780" s="31"/>
      <c r="R780" s="31"/>
      <c r="S780" s="31"/>
      <c r="T780" s="31"/>
      <c r="U780" s="31"/>
      <c r="Y780" s="31"/>
      <c r="Z780" s="31"/>
      <c r="AA780" s="31"/>
    </row>
    <row r="781" spans="1:27" s="6" customFormat="1">
      <c r="A781" s="10"/>
      <c r="B781" s="31"/>
      <c r="C781" s="177"/>
      <c r="D781" s="31"/>
      <c r="E781" s="178" t="str">
        <f>IF($C781="","",VLOOKUP($C781,分類コード!$B$1:$C$11,2,0))</f>
        <v/>
      </c>
      <c r="F781" s="30"/>
      <c r="G781" s="28"/>
      <c r="H781" s="13"/>
      <c r="I781" s="28"/>
      <c r="M781" s="31"/>
      <c r="N781" s="31"/>
      <c r="O781" s="31"/>
      <c r="P781" s="31"/>
      <c r="Q781" s="31"/>
      <c r="R781" s="31"/>
      <c r="S781" s="31"/>
      <c r="T781" s="31"/>
      <c r="U781" s="31"/>
      <c r="Y781" s="31"/>
      <c r="Z781" s="31"/>
      <c r="AA781" s="31"/>
    </row>
    <row r="782" spans="1:27" s="6" customFormat="1">
      <c r="A782" s="10"/>
      <c r="B782" s="31"/>
      <c r="C782" s="177"/>
      <c r="D782" s="31"/>
      <c r="E782" s="178" t="str">
        <f>IF($C782="","",VLOOKUP($C782,分類コード!$B$1:$C$11,2,0))</f>
        <v/>
      </c>
      <c r="F782" s="30"/>
      <c r="G782" s="28"/>
      <c r="H782" s="13"/>
      <c r="I782" s="28"/>
      <c r="M782" s="31"/>
      <c r="N782" s="31"/>
      <c r="O782" s="31"/>
      <c r="P782" s="31"/>
      <c r="Q782" s="31"/>
      <c r="R782" s="31"/>
      <c r="S782" s="31"/>
      <c r="T782" s="31"/>
      <c r="U782" s="31"/>
      <c r="Y782" s="31"/>
      <c r="Z782" s="31"/>
      <c r="AA782" s="31"/>
    </row>
    <row r="783" spans="1:27" s="6" customFormat="1">
      <c r="A783" s="10"/>
      <c r="B783" s="31"/>
      <c r="C783" s="177"/>
      <c r="D783" s="31"/>
      <c r="E783" s="178" t="str">
        <f>IF($C783="","",VLOOKUP($C783,分類コード!$B$1:$C$11,2,0))</f>
        <v/>
      </c>
      <c r="F783" s="30"/>
      <c r="G783" s="28"/>
      <c r="H783" s="13"/>
      <c r="I783" s="28"/>
      <c r="M783" s="31"/>
      <c r="N783" s="31"/>
      <c r="O783" s="31"/>
      <c r="P783" s="31"/>
      <c r="Q783" s="31"/>
      <c r="R783" s="31"/>
      <c r="S783" s="31"/>
      <c r="T783" s="31"/>
      <c r="U783" s="31"/>
      <c r="Y783" s="31"/>
      <c r="Z783" s="31"/>
      <c r="AA783" s="31"/>
    </row>
    <row r="784" spans="1:27" s="6" customFormat="1">
      <c r="A784" s="10"/>
      <c r="B784" s="31"/>
      <c r="C784" s="177"/>
      <c r="D784" s="31"/>
      <c r="E784" s="178" t="str">
        <f>IF($C784="","",VLOOKUP($C784,分類コード!$B$1:$C$11,2,0))</f>
        <v/>
      </c>
      <c r="F784" s="30"/>
      <c r="G784" s="28"/>
      <c r="H784" s="13"/>
      <c r="I784" s="28"/>
      <c r="M784" s="31"/>
      <c r="N784" s="31"/>
      <c r="O784" s="31"/>
      <c r="P784" s="31"/>
      <c r="Q784" s="31"/>
      <c r="R784" s="31"/>
      <c r="S784" s="31"/>
      <c r="T784" s="31"/>
      <c r="U784" s="31"/>
      <c r="Y784" s="31"/>
      <c r="Z784" s="31"/>
      <c r="AA784" s="31"/>
    </row>
    <row r="785" spans="1:27" s="6" customFormat="1">
      <c r="A785" s="10"/>
      <c r="B785" s="31"/>
      <c r="C785" s="177"/>
      <c r="D785" s="31"/>
      <c r="E785" s="178" t="str">
        <f>IF($C785="","",VLOOKUP($C785,分類コード!$B$1:$C$11,2,0))</f>
        <v/>
      </c>
      <c r="F785" s="30"/>
      <c r="G785" s="28"/>
      <c r="H785" s="13"/>
      <c r="I785" s="28"/>
      <c r="M785" s="31"/>
      <c r="N785" s="31"/>
      <c r="O785" s="31"/>
      <c r="P785" s="31"/>
      <c r="Q785" s="31"/>
      <c r="R785" s="31"/>
      <c r="S785" s="31"/>
      <c r="T785" s="31"/>
      <c r="U785" s="31"/>
      <c r="Y785" s="31"/>
      <c r="Z785" s="31"/>
      <c r="AA785" s="31"/>
    </row>
    <row r="786" spans="1:27" s="6" customFormat="1">
      <c r="A786" s="10"/>
      <c r="B786" s="31"/>
      <c r="C786" s="177"/>
      <c r="D786" s="31"/>
      <c r="E786" s="178" t="str">
        <f>IF($C786="","",VLOOKUP($C786,分類コード!$B$1:$C$11,2,0))</f>
        <v/>
      </c>
      <c r="F786" s="30"/>
      <c r="G786" s="28"/>
      <c r="H786" s="13"/>
      <c r="I786" s="28"/>
      <c r="M786" s="31"/>
      <c r="N786" s="31"/>
      <c r="O786" s="31"/>
      <c r="P786" s="31"/>
      <c r="Q786" s="31"/>
      <c r="R786" s="31"/>
      <c r="S786" s="31"/>
      <c r="T786" s="31"/>
      <c r="U786" s="31"/>
      <c r="Y786" s="31"/>
      <c r="Z786" s="31"/>
      <c r="AA786" s="31"/>
    </row>
    <row r="787" spans="1:27" s="6" customFormat="1">
      <c r="A787" s="10"/>
      <c r="B787" s="31"/>
      <c r="C787" s="177"/>
      <c r="D787" s="31"/>
      <c r="E787" s="178" t="str">
        <f>IF($C787="","",VLOOKUP($C787,分類コード!$B$1:$C$11,2,0))</f>
        <v/>
      </c>
      <c r="F787" s="30"/>
      <c r="G787" s="28"/>
      <c r="H787" s="13"/>
      <c r="I787" s="28"/>
      <c r="M787" s="31"/>
      <c r="N787" s="31"/>
      <c r="O787" s="31"/>
      <c r="P787" s="31"/>
      <c r="Q787" s="31"/>
      <c r="R787" s="31"/>
      <c r="S787" s="31"/>
      <c r="T787" s="31"/>
      <c r="U787" s="31"/>
      <c r="Y787" s="31"/>
      <c r="Z787" s="31"/>
      <c r="AA787" s="31"/>
    </row>
    <row r="788" spans="1:27" s="6" customFormat="1">
      <c r="A788" s="10"/>
      <c r="B788" s="31"/>
      <c r="C788" s="177"/>
      <c r="D788" s="31"/>
      <c r="E788" s="178" t="str">
        <f>IF($C788="","",VLOOKUP($C788,分類コード!$B$1:$C$11,2,0))</f>
        <v/>
      </c>
      <c r="F788" s="30"/>
      <c r="G788" s="28"/>
      <c r="H788" s="13"/>
      <c r="I788" s="28"/>
      <c r="M788" s="31"/>
      <c r="N788" s="31"/>
      <c r="O788" s="31"/>
      <c r="P788" s="31"/>
      <c r="Q788" s="31"/>
      <c r="R788" s="31"/>
      <c r="S788" s="31"/>
      <c r="T788" s="31"/>
      <c r="U788" s="31"/>
      <c r="Y788" s="31"/>
      <c r="Z788" s="31"/>
      <c r="AA788" s="31"/>
    </row>
    <row r="789" spans="1:27" s="6" customFormat="1">
      <c r="A789" s="10"/>
      <c r="B789" s="31"/>
      <c r="C789" s="177"/>
      <c r="D789" s="31"/>
      <c r="E789" s="178" t="str">
        <f>IF($C789="","",VLOOKUP($C789,分類コード!$B$1:$C$11,2,0))</f>
        <v/>
      </c>
      <c r="F789" s="30"/>
      <c r="G789" s="28"/>
      <c r="H789" s="13"/>
      <c r="I789" s="28"/>
      <c r="M789" s="31"/>
      <c r="N789" s="31"/>
      <c r="O789" s="31"/>
      <c r="P789" s="31"/>
      <c r="Q789" s="31"/>
      <c r="R789" s="31"/>
      <c r="S789" s="31"/>
      <c r="T789" s="31"/>
      <c r="U789" s="31"/>
      <c r="Y789" s="31"/>
      <c r="Z789" s="31"/>
      <c r="AA789" s="31"/>
    </row>
    <row r="790" spans="1:27" s="6" customFormat="1">
      <c r="A790" s="10"/>
      <c r="B790" s="31"/>
      <c r="C790" s="177"/>
      <c r="D790" s="31"/>
      <c r="E790" s="178" t="str">
        <f>IF($C790="","",VLOOKUP($C790,分類コード!$B$1:$C$11,2,0))</f>
        <v/>
      </c>
      <c r="F790" s="30"/>
      <c r="G790" s="28"/>
      <c r="H790" s="13"/>
      <c r="I790" s="28"/>
      <c r="M790" s="31"/>
      <c r="N790" s="31"/>
      <c r="O790" s="31"/>
      <c r="P790" s="31"/>
      <c r="Q790" s="31"/>
      <c r="R790" s="31"/>
      <c r="S790" s="31"/>
      <c r="T790" s="31"/>
      <c r="U790" s="31"/>
      <c r="Y790" s="31"/>
      <c r="Z790" s="31"/>
      <c r="AA790" s="31"/>
    </row>
    <row r="791" spans="1:27" s="6" customFormat="1">
      <c r="A791" s="10"/>
      <c r="B791" s="31"/>
      <c r="C791" s="177"/>
      <c r="D791" s="31"/>
      <c r="E791" s="178" t="str">
        <f>IF($C791="","",VLOOKUP($C791,分類コード!$B$1:$C$11,2,0))</f>
        <v/>
      </c>
      <c r="F791" s="30"/>
      <c r="G791" s="28"/>
      <c r="H791" s="13"/>
      <c r="I791" s="28"/>
      <c r="M791" s="31"/>
      <c r="N791" s="31"/>
      <c r="O791" s="31"/>
      <c r="P791" s="31"/>
      <c r="Q791" s="31"/>
      <c r="R791" s="31"/>
      <c r="S791" s="31"/>
      <c r="T791" s="31"/>
      <c r="U791" s="31"/>
      <c r="Y791" s="31"/>
      <c r="Z791" s="31"/>
      <c r="AA791" s="31"/>
    </row>
    <row r="792" spans="1:27" s="6" customFormat="1">
      <c r="A792" s="10"/>
      <c r="B792" s="31"/>
      <c r="C792" s="177"/>
      <c r="D792" s="31"/>
      <c r="E792" s="178" t="str">
        <f>IF($C792="","",VLOOKUP($C792,分類コード!$B$1:$C$11,2,0))</f>
        <v/>
      </c>
      <c r="F792" s="30"/>
      <c r="G792" s="28"/>
      <c r="H792" s="13"/>
      <c r="I792" s="28"/>
      <c r="M792" s="31"/>
      <c r="N792" s="31"/>
      <c r="O792" s="31"/>
      <c r="P792" s="31"/>
      <c r="Q792" s="31"/>
      <c r="R792" s="31"/>
      <c r="S792" s="31"/>
      <c r="T792" s="31"/>
      <c r="U792" s="31"/>
      <c r="Y792" s="31"/>
      <c r="Z792" s="31"/>
      <c r="AA792" s="31"/>
    </row>
    <row r="793" spans="1:27" s="6" customFormat="1">
      <c r="A793" s="10"/>
      <c r="B793" s="31"/>
      <c r="C793" s="177"/>
      <c r="D793" s="31"/>
      <c r="E793" s="178" t="str">
        <f>IF($C793="","",VLOOKUP($C793,分類コード!$B$1:$C$11,2,0))</f>
        <v/>
      </c>
      <c r="F793" s="30"/>
      <c r="G793" s="28"/>
      <c r="H793" s="13"/>
      <c r="I793" s="28"/>
      <c r="M793" s="31"/>
      <c r="N793" s="31"/>
      <c r="O793" s="31"/>
      <c r="P793" s="31"/>
      <c r="Q793" s="31"/>
      <c r="R793" s="31"/>
      <c r="S793" s="31"/>
      <c r="T793" s="31"/>
      <c r="U793" s="31"/>
      <c r="Y793" s="31"/>
      <c r="Z793" s="31"/>
      <c r="AA793" s="31"/>
    </row>
    <row r="794" spans="1:27" s="6" customFormat="1">
      <c r="A794" s="10"/>
      <c r="B794" s="31"/>
      <c r="C794" s="177"/>
      <c r="D794" s="31"/>
      <c r="E794" s="178" t="str">
        <f>IF($C794="","",VLOOKUP($C794,分類コード!$B$1:$C$11,2,0))</f>
        <v/>
      </c>
      <c r="F794" s="30"/>
      <c r="G794" s="28"/>
      <c r="H794" s="13"/>
      <c r="I794" s="28"/>
      <c r="M794" s="31"/>
      <c r="N794" s="31"/>
      <c r="O794" s="31"/>
      <c r="P794" s="31"/>
      <c r="Q794" s="31"/>
      <c r="R794" s="31"/>
      <c r="S794" s="31"/>
      <c r="T794" s="31"/>
      <c r="U794" s="31"/>
      <c r="Y794" s="31"/>
      <c r="Z794" s="31"/>
      <c r="AA794" s="31"/>
    </row>
    <row r="795" spans="1:27" s="6" customFormat="1">
      <c r="A795" s="10"/>
      <c r="B795" s="31"/>
      <c r="C795" s="177"/>
      <c r="D795" s="31"/>
      <c r="E795" s="178" t="str">
        <f>IF($C795="","",VLOOKUP($C795,分類コード!$B$1:$C$11,2,0))</f>
        <v/>
      </c>
      <c r="F795" s="30"/>
      <c r="G795" s="28"/>
      <c r="H795" s="13"/>
      <c r="I795" s="28"/>
      <c r="M795" s="31"/>
      <c r="N795" s="31"/>
      <c r="O795" s="31"/>
      <c r="P795" s="31"/>
      <c r="Q795" s="31"/>
      <c r="R795" s="31"/>
      <c r="S795" s="31"/>
      <c r="T795" s="31"/>
      <c r="U795" s="31"/>
      <c r="Y795" s="31"/>
      <c r="Z795" s="31"/>
      <c r="AA795" s="31"/>
    </row>
    <row r="796" spans="1:27" s="6" customFormat="1">
      <c r="A796" s="10"/>
      <c r="B796" s="31"/>
      <c r="C796" s="177"/>
      <c r="D796" s="31"/>
      <c r="E796" s="178" t="str">
        <f>IF($C796="","",VLOOKUP($C796,分類コード!$B$1:$C$11,2,0))</f>
        <v/>
      </c>
      <c r="F796" s="30"/>
      <c r="G796" s="28"/>
      <c r="H796" s="13"/>
      <c r="I796" s="28"/>
      <c r="M796" s="31"/>
      <c r="N796" s="31"/>
      <c r="O796" s="31"/>
      <c r="P796" s="31"/>
      <c r="Q796" s="31"/>
      <c r="R796" s="31"/>
      <c r="S796" s="31"/>
      <c r="T796" s="31"/>
      <c r="U796" s="31"/>
      <c r="Y796" s="31"/>
      <c r="Z796" s="31"/>
      <c r="AA796" s="31"/>
    </row>
    <row r="797" spans="1:27" s="6" customFormat="1">
      <c r="A797" s="10"/>
      <c r="B797" s="31"/>
      <c r="C797" s="177"/>
      <c r="D797" s="31"/>
      <c r="E797" s="178" t="str">
        <f>IF($C797="","",VLOOKUP($C797,分類コード!$B$1:$C$11,2,0))</f>
        <v/>
      </c>
      <c r="F797" s="30"/>
      <c r="G797" s="28"/>
      <c r="H797" s="13"/>
      <c r="I797" s="28"/>
      <c r="M797" s="31"/>
      <c r="N797" s="31"/>
      <c r="O797" s="31"/>
      <c r="P797" s="31"/>
      <c r="Q797" s="31"/>
      <c r="R797" s="31"/>
      <c r="S797" s="31"/>
      <c r="T797" s="31"/>
      <c r="U797" s="31"/>
      <c r="Y797" s="31"/>
      <c r="Z797" s="31"/>
      <c r="AA797" s="31"/>
    </row>
    <row r="798" spans="1:27" s="6" customFormat="1">
      <c r="A798" s="10"/>
      <c r="B798" s="31"/>
      <c r="C798" s="177"/>
      <c r="D798" s="31"/>
      <c r="E798" s="178" t="str">
        <f>IF($C798="","",VLOOKUP($C798,分類コード!$B$1:$C$11,2,0))</f>
        <v/>
      </c>
      <c r="F798" s="30"/>
      <c r="G798" s="28"/>
      <c r="H798" s="13"/>
      <c r="I798" s="28"/>
      <c r="M798" s="31"/>
      <c r="N798" s="31"/>
      <c r="O798" s="31"/>
      <c r="P798" s="31"/>
      <c r="Q798" s="31"/>
      <c r="R798" s="31"/>
      <c r="S798" s="31"/>
      <c r="T798" s="31"/>
      <c r="U798" s="31"/>
      <c r="Y798" s="31"/>
      <c r="Z798" s="31"/>
      <c r="AA798" s="31"/>
    </row>
    <row r="799" spans="1:27" s="6" customFormat="1">
      <c r="A799" s="10"/>
      <c r="B799" s="31"/>
      <c r="C799" s="177"/>
      <c r="D799" s="31"/>
      <c r="E799" s="178" t="str">
        <f>IF($C799="","",VLOOKUP($C799,分類コード!$B$1:$C$11,2,0))</f>
        <v/>
      </c>
      <c r="F799" s="30"/>
      <c r="G799" s="28"/>
      <c r="H799" s="13"/>
      <c r="I799" s="28"/>
      <c r="M799" s="31"/>
      <c r="N799" s="31"/>
      <c r="O799" s="31"/>
      <c r="P799" s="31"/>
      <c r="Q799" s="31"/>
      <c r="R799" s="31"/>
      <c r="S799" s="31"/>
      <c r="T799" s="31"/>
      <c r="U799" s="31"/>
      <c r="Y799" s="31"/>
      <c r="Z799" s="31"/>
      <c r="AA799" s="31"/>
    </row>
    <row r="800" spans="1:27" s="6" customFormat="1">
      <c r="A800" s="10"/>
      <c r="B800" s="31"/>
      <c r="C800" s="177"/>
      <c r="D800" s="31"/>
      <c r="E800" s="178" t="str">
        <f>IF($C800="","",VLOOKUP($C800,分類コード!$B$1:$C$11,2,0))</f>
        <v/>
      </c>
      <c r="F800" s="30"/>
      <c r="G800" s="28"/>
      <c r="H800" s="13"/>
      <c r="I800" s="28"/>
      <c r="M800" s="31"/>
      <c r="N800" s="31"/>
      <c r="O800" s="31"/>
      <c r="P800" s="31"/>
      <c r="Q800" s="31"/>
      <c r="R800" s="31"/>
      <c r="S800" s="31"/>
      <c r="T800" s="31"/>
      <c r="U800" s="31"/>
      <c r="Y800" s="31"/>
      <c r="Z800" s="31"/>
      <c r="AA800" s="31"/>
    </row>
    <row r="801" spans="1:27" s="6" customFormat="1">
      <c r="A801" s="10"/>
      <c r="B801" s="31"/>
      <c r="C801" s="177"/>
      <c r="D801" s="31"/>
      <c r="E801" s="178" t="str">
        <f>IF($C801="","",VLOOKUP($C801,分類コード!$B$1:$C$11,2,0))</f>
        <v/>
      </c>
      <c r="F801" s="30"/>
      <c r="G801" s="28"/>
      <c r="H801" s="13"/>
      <c r="I801" s="28"/>
      <c r="M801" s="31"/>
      <c r="N801" s="31"/>
      <c r="O801" s="31"/>
      <c r="P801" s="31"/>
      <c r="Q801" s="31"/>
      <c r="R801" s="31"/>
      <c r="S801" s="31"/>
      <c r="T801" s="31"/>
      <c r="U801" s="31"/>
      <c r="Y801" s="31"/>
      <c r="Z801" s="31"/>
      <c r="AA801" s="31"/>
    </row>
    <row r="802" spans="1:27" s="6" customFormat="1">
      <c r="A802" s="10"/>
      <c r="B802" s="31"/>
      <c r="C802" s="177"/>
      <c r="D802" s="31"/>
      <c r="E802" s="178" t="str">
        <f>IF($C802="","",VLOOKUP($C802,分類コード!$B$1:$C$11,2,0))</f>
        <v/>
      </c>
      <c r="F802" s="30"/>
      <c r="G802" s="28"/>
      <c r="H802" s="13"/>
      <c r="I802" s="28"/>
      <c r="M802" s="31"/>
      <c r="N802" s="31"/>
      <c r="O802" s="31"/>
      <c r="P802" s="31"/>
      <c r="Q802" s="31"/>
      <c r="R802" s="31"/>
      <c r="S802" s="31"/>
      <c r="T802" s="31"/>
      <c r="U802" s="31"/>
      <c r="Y802" s="31"/>
      <c r="Z802" s="31"/>
      <c r="AA802" s="31"/>
    </row>
    <row r="803" spans="1:27" s="6" customFormat="1">
      <c r="A803" s="10"/>
      <c r="B803" s="31"/>
      <c r="C803" s="177"/>
      <c r="D803" s="31"/>
      <c r="E803" s="178" t="str">
        <f>IF($C803="","",VLOOKUP($C803,分類コード!$B$1:$C$11,2,0))</f>
        <v/>
      </c>
      <c r="F803" s="30"/>
      <c r="G803" s="28"/>
      <c r="H803" s="13"/>
      <c r="I803" s="28"/>
      <c r="M803" s="31"/>
      <c r="N803" s="31"/>
      <c r="O803" s="31"/>
      <c r="P803" s="31"/>
      <c r="Q803" s="31"/>
      <c r="R803" s="31"/>
      <c r="S803" s="31"/>
      <c r="T803" s="31"/>
      <c r="U803" s="31"/>
      <c r="Y803" s="31"/>
      <c r="Z803" s="31"/>
      <c r="AA803" s="31"/>
    </row>
    <row r="804" spans="1:27" s="6" customFormat="1">
      <c r="A804" s="10"/>
      <c r="B804" s="31"/>
      <c r="C804" s="177"/>
      <c r="D804" s="31"/>
      <c r="E804" s="178" t="str">
        <f>IF($C804="","",VLOOKUP($C804,分類コード!$B$1:$C$11,2,0))</f>
        <v/>
      </c>
      <c r="F804" s="30"/>
      <c r="G804" s="28"/>
      <c r="H804" s="13"/>
      <c r="I804" s="28"/>
      <c r="M804" s="31"/>
      <c r="N804" s="31"/>
      <c r="O804" s="31"/>
      <c r="P804" s="31"/>
      <c r="Q804" s="31"/>
      <c r="R804" s="31"/>
      <c r="S804" s="31"/>
      <c r="T804" s="31"/>
      <c r="U804" s="31"/>
      <c r="Y804" s="31"/>
      <c r="Z804" s="31"/>
      <c r="AA804" s="31"/>
    </row>
    <row r="805" spans="1:27" s="6" customFormat="1">
      <c r="A805" s="10"/>
      <c r="B805" s="31"/>
      <c r="C805" s="177"/>
      <c r="D805" s="31"/>
      <c r="E805" s="178" t="str">
        <f>IF($C805="","",VLOOKUP($C805,分類コード!$B$1:$C$11,2,0))</f>
        <v/>
      </c>
      <c r="F805" s="30"/>
      <c r="G805" s="28"/>
      <c r="H805" s="13"/>
      <c r="I805" s="28"/>
      <c r="M805" s="31"/>
      <c r="N805" s="31"/>
      <c r="O805" s="31"/>
      <c r="P805" s="31"/>
      <c r="Q805" s="31"/>
      <c r="R805" s="31"/>
      <c r="S805" s="31"/>
      <c r="T805" s="31"/>
      <c r="U805" s="31"/>
      <c r="Y805" s="31"/>
      <c r="Z805" s="31"/>
      <c r="AA805" s="31"/>
    </row>
    <row r="806" spans="1:27" s="6" customFormat="1">
      <c r="A806" s="10"/>
      <c r="B806" s="31"/>
      <c r="C806" s="177"/>
      <c r="D806" s="31"/>
      <c r="E806" s="178" t="str">
        <f>IF($C806="","",VLOOKUP($C806,分類コード!$B$1:$C$11,2,0))</f>
        <v/>
      </c>
      <c r="F806" s="30"/>
      <c r="G806" s="28"/>
      <c r="H806" s="13"/>
      <c r="I806" s="28"/>
      <c r="M806" s="31"/>
      <c r="N806" s="31"/>
      <c r="O806" s="31"/>
      <c r="P806" s="31"/>
      <c r="Q806" s="31"/>
      <c r="R806" s="31"/>
      <c r="S806" s="31"/>
      <c r="T806" s="31"/>
      <c r="U806" s="31"/>
      <c r="Y806" s="31"/>
      <c r="Z806" s="31"/>
      <c r="AA806" s="31"/>
    </row>
    <row r="807" spans="1:27" s="6" customFormat="1">
      <c r="A807" s="10"/>
      <c r="B807" s="31"/>
      <c r="C807" s="177"/>
      <c r="D807" s="31"/>
      <c r="E807" s="178" t="str">
        <f>IF($C807="","",VLOOKUP($C807,分類コード!$B$1:$C$11,2,0))</f>
        <v/>
      </c>
      <c r="F807" s="30"/>
      <c r="G807" s="28"/>
      <c r="H807" s="13"/>
      <c r="I807" s="28"/>
      <c r="M807" s="31"/>
      <c r="N807" s="31"/>
      <c r="O807" s="31"/>
      <c r="P807" s="31"/>
      <c r="Q807" s="31"/>
      <c r="R807" s="31"/>
      <c r="S807" s="31"/>
      <c r="T807" s="31"/>
      <c r="U807" s="31"/>
      <c r="Y807" s="31"/>
      <c r="Z807" s="31"/>
      <c r="AA807" s="31"/>
    </row>
    <row r="808" spans="1:27" s="6" customFormat="1">
      <c r="A808" s="10"/>
      <c r="B808" s="31"/>
      <c r="C808" s="177"/>
      <c r="D808" s="31"/>
      <c r="E808" s="178" t="str">
        <f>IF($C808="","",VLOOKUP($C808,分類コード!$B$1:$C$11,2,0))</f>
        <v/>
      </c>
      <c r="F808" s="30"/>
      <c r="G808" s="28"/>
      <c r="H808" s="13"/>
      <c r="I808" s="28"/>
      <c r="M808" s="31"/>
      <c r="N808" s="31"/>
      <c r="O808" s="31"/>
      <c r="P808" s="31"/>
      <c r="Q808" s="31"/>
      <c r="R808" s="31"/>
      <c r="S808" s="31"/>
      <c r="T808" s="31"/>
      <c r="U808" s="31"/>
      <c r="Y808" s="31"/>
      <c r="Z808" s="31"/>
      <c r="AA808" s="31"/>
    </row>
    <row r="809" spans="1:27" s="6" customFormat="1">
      <c r="A809" s="10"/>
      <c r="B809" s="31"/>
      <c r="C809" s="177"/>
      <c r="D809" s="31"/>
      <c r="E809" s="178" t="str">
        <f>IF($C809="","",VLOOKUP($C809,分類コード!$B$1:$C$11,2,0))</f>
        <v/>
      </c>
      <c r="F809" s="30"/>
      <c r="G809" s="28"/>
      <c r="H809" s="13"/>
      <c r="I809" s="28"/>
      <c r="M809" s="31"/>
      <c r="N809" s="31"/>
      <c r="O809" s="31"/>
      <c r="P809" s="31"/>
      <c r="Q809" s="31"/>
      <c r="R809" s="31"/>
      <c r="S809" s="31"/>
      <c r="T809" s="31"/>
      <c r="U809" s="31"/>
      <c r="Y809" s="31"/>
      <c r="Z809" s="31"/>
      <c r="AA809" s="31"/>
    </row>
    <row r="810" spans="1:27" s="6" customFormat="1">
      <c r="A810" s="10"/>
      <c r="B810" s="31"/>
      <c r="C810" s="177"/>
      <c r="D810" s="31"/>
      <c r="E810" s="178" t="str">
        <f>IF($C810="","",VLOOKUP($C810,分類コード!$B$1:$C$11,2,0))</f>
        <v/>
      </c>
      <c r="F810" s="30"/>
      <c r="G810" s="28"/>
      <c r="H810" s="13"/>
      <c r="I810" s="28"/>
      <c r="M810" s="31"/>
      <c r="N810" s="31"/>
      <c r="O810" s="31"/>
      <c r="P810" s="31"/>
      <c r="Q810" s="31"/>
      <c r="R810" s="31"/>
      <c r="S810" s="31"/>
      <c r="T810" s="31"/>
      <c r="U810" s="31"/>
      <c r="Y810" s="31"/>
      <c r="Z810" s="31"/>
      <c r="AA810" s="31"/>
    </row>
    <row r="811" spans="1:27" s="6" customFormat="1">
      <c r="A811" s="10"/>
      <c r="B811" s="31"/>
      <c r="C811" s="177"/>
      <c r="D811" s="31"/>
      <c r="E811" s="178" t="str">
        <f>IF($C811="","",VLOOKUP($C811,分類コード!$B$1:$C$11,2,0))</f>
        <v/>
      </c>
      <c r="F811" s="30"/>
      <c r="G811" s="28"/>
      <c r="H811" s="13"/>
      <c r="I811" s="28"/>
      <c r="M811" s="31"/>
      <c r="N811" s="31"/>
      <c r="O811" s="31"/>
      <c r="P811" s="31"/>
      <c r="Q811" s="31"/>
      <c r="R811" s="31"/>
      <c r="S811" s="31"/>
      <c r="T811" s="31"/>
      <c r="U811" s="31"/>
      <c r="Y811" s="31"/>
      <c r="Z811" s="31"/>
      <c r="AA811" s="31"/>
    </row>
    <row r="812" spans="1:27" s="6" customFormat="1">
      <c r="A812" s="10"/>
      <c r="B812" s="31"/>
      <c r="C812" s="177"/>
      <c r="D812" s="31"/>
      <c r="E812" s="178" t="str">
        <f>IF($C812="","",VLOOKUP($C812,分類コード!$B$1:$C$11,2,0))</f>
        <v/>
      </c>
      <c r="F812" s="30"/>
      <c r="G812" s="28"/>
      <c r="H812" s="13"/>
      <c r="I812" s="28"/>
      <c r="M812" s="31"/>
      <c r="N812" s="31"/>
      <c r="O812" s="31"/>
      <c r="P812" s="31"/>
      <c r="Q812" s="31"/>
      <c r="R812" s="31"/>
      <c r="S812" s="31"/>
      <c r="T812" s="31"/>
      <c r="U812" s="31"/>
      <c r="Y812" s="31"/>
      <c r="Z812" s="31"/>
      <c r="AA812" s="31"/>
    </row>
    <row r="813" spans="1:27" s="6" customFormat="1">
      <c r="A813" s="10"/>
      <c r="B813" s="31"/>
      <c r="C813" s="177"/>
      <c r="D813" s="31"/>
      <c r="E813" s="178" t="str">
        <f>IF($C813="","",VLOOKUP($C813,分類コード!$B$1:$C$11,2,0))</f>
        <v/>
      </c>
      <c r="F813" s="30"/>
      <c r="G813" s="28"/>
      <c r="H813" s="13"/>
      <c r="I813" s="28"/>
      <c r="M813" s="31"/>
      <c r="N813" s="31"/>
      <c r="O813" s="31"/>
      <c r="P813" s="31"/>
      <c r="Q813" s="31"/>
      <c r="R813" s="31"/>
      <c r="S813" s="31"/>
      <c r="T813" s="31"/>
      <c r="U813" s="31"/>
      <c r="Y813" s="31"/>
      <c r="Z813" s="31"/>
      <c r="AA813" s="31"/>
    </row>
    <row r="814" spans="1:27" s="6" customFormat="1">
      <c r="A814" s="10"/>
      <c r="B814" s="31"/>
      <c r="C814" s="177"/>
      <c r="D814" s="31"/>
      <c r="E814" s="178" t="str">
        <f>IF($C814="","",VLOOKUP($C814,分類コード!$B$1:$C$11,2,0))</f>
        <v/>
      </c>
      <c r="F814" s="30"/>
      <c r="G814" s="28"/>
      <c r="H814" s="13"/>
      <c r="I814" s="28"/>
      <c r="M814" s="31"/>
      <c r="N814" s="31"/>
      <c r="O814" s="31"/>
      <c r="P814" s="31"/>
      <c r="Q814" s="31"/>
      <c r="R814" s="31"/>
      <c r="S814" s="31"/>
      <c r="T814" s="31"/>
      <c r="U814" s="31"/>
      <c r="Y814" s="31"/>
      <c r="Z814" s="31"/>
      <c r="AA814" s="31"/>
    </row>
    <row r="815" spans="1:27" s="6" customFormat="1">
      <c r="A815" s="10"/>
      <c r="B815" s="31"/>
      <c r="C815" s="177"/>
      <c r="D815" s="31"/>
      <c r="E815" s="178" t="str">
        <f>IF($C815="","",VLOOKUP($C815,分類コード!$B$1:$C$11,2,0))</f>
        <v/>
      </c>
      <c r="F815" s="30"/>
      <c r="G815" s="28"/>
      <c r="H815" s="13"/>
      <c r="I815" s="28"/>
      <c r="M815" s="31"/>
      <c r="N815" s="31"/>
      <c r="O815" s="31"/>
      <c r="P815" s="31"/>
      <c r="Q815" s="31"/>
      <c r="R815" s="31"/>
      <c r="S815" s="31"/>
      <c r="T815" s="31"/>
      <c r="U815" s="31"/>
      <c r="Y815" s="31"/>
      <c r="Z815" s="31"/>
      <c r="AA815" s="31"/>
    </row>
    <row r="816" spans="1:27" s="6" customFormat="1">
      <c r="A816" s="10"/>
      <c r="B816" s="31"/>
      <c r="C816" s="177"/>
      <c r="D816" s="31"/>
      <c r="E816" s="178" t="str">
        <f>IF($C816="","",VLOOKUP($C816,分類コード!$B$1:$C$11,2,0))</f>
        <v/>
      </c>
      <c r="F816" s="30"/>
      <c r="G816" s="28"/>
      <c r="H816" s="13"/>
      <c r="I816" s="28"/>
      <c r="M816" s="31"/>
      <c r="N816" s="31"/>
      <c r="O816" s="31"/>
      <c r="P816" s="31"/>
      <c r="Q816" s="31"/>
      <c r="R816" s="31"/>
      <c r="S816" s="31"/>
      <c r="T816" s="31"/>
      <c r="U816" s="31"/>
      <c r="Y816" s="31"/>
      <c r="Z816" s="31"/>
      <c r="AA816" s="31"/>
    </row>
    <row r="817" spans="1:27" s="6" customFormat="1">
      <c r="A817" s="10"/>
      <c r="B817" s="31"/>
      <c r="C817" s="177"/>
      <c r="D817" s="31"/>
      <c r="E817" s="178" t="str">
        <f>IF($C817="","",VLOOKUP($C817,分類コード!$B$1:$C$11,2,0))</f>
        <v/>
      </c>
      <c r="F817" s="30"/>
      <c r="G817" s="28"/>
      <c r="H817" s="13"/>
      <c r="I817" s="28"/>
      <c r="M817" s="31"/>
      <c r="N817" s="31"/>
      <c r="O817" s="31"/>
      <c r="P817" s="31"/>
      <c r="Q817" s="31"/>
      <c r="R817" s="31"/>
      <c r="S817" s="31"/>
      <c r="T817" s="31"/>
      <c r="U817" s="31"/>
      <c r="Y817" s="31"/>
      <c r="Z817" s="31"/>
      <c r="AA817" s="31"/>
    </row>
    <row r="818" spans="1:27" s="6" customFormat="1">
      <c r="A818" s="10"/>
      <c r="B818" s="31"/>
      <c r="C818" s="177"/>
      <c r="D818" s="31"/>
      <c r="E818" s="178" t="str">
        <f>IF($C818="","",VLOOKUP($C818,分類コード!$B$1:$C$11,2,0))</f>
        <v/>
      </c>
      <c r="F818" s="30"/>
      <c r="G818" s="28"/>
      <c r="H818" s="13"/>
      <c r="I818" s="28"/>
      <c r="M818" s="31"/>
      <c r="N818" s="31"/>
      <c r="O818" s="31"/>
      <c r="P818" s="31"/>
      <c r="Q818" s="31"/>
      <c r="R818" s="31"/>
      <c r="S818" s="31"/>
      <c r="T818" s="31"/>
      <c r="U818" s="31"/>
      <c r="Y818" s="31"/>
      <c r="Z818" s="31"/>
      <c r="AA818" s="31"/>
    </row>
    <row r="819" spans="1:27" s="6" customFormat="1">
      <c r="A819" s="10"/>
      <c r="B819" s="31"/>
      <c r="C819" s="177"/>
      <c r="D819" s="31"/>
      <c r="E819" s="178" t="str">
        <f>IF($C819="","",VLOOKUP($C819,分類コード!$B$1:$C$11,2,0))</f>
        <v/>
      </c>
      <c r="F819" s="30"/>
      <c r="G819" s="28"/>
      <c r="H819" s="13"/>
      <c r="I819" s="28"/>
      <c r="M819" s="31"/>
      <c r="N819" s="31"/>
      <c r="O819" s="31"/>
      <c r="P819" s="31"/>
      <c r="Q819" s="31"/>
      <c r="R819" s="31"/>
      <c r="S819" s="31"/>
      <c r="T819" s="31"/>
      <c r="U819" s="31"/>
      <c r="Y819" s="31"/>
      <c r="Z819" s="31"/>
      <c r="AA819" s="31"/>
    </row>
    <row r="820" spans="1:27" s="6" customFormat="1">
      <c r="A820" s="10"/>
      <c r="B820" s="31"/>
      <c r="C820" s="177"/>
      <c r="D820" s="31"/>
      <c r="E820" s="178" t="str">
        <f>IF($C820="","",VLOOKUP($C820,分類コード!$B$1:$C$11,2,0))</f>
        <v/>
      </c>
      <c r="F820" s="30"/>
      <c r="G820" s="28"/>
      <c r="H820" s="13"/>
      <c r="I820" s="28"/>
      <c r="M820" s="31"/>
      <c r="N820" s="31"/>
      <c r="O820" s="31"/>
      <c r="P820" s="31"/>
      <c r="Q820" s="31"/>
      <c r="R820" s="31"/>
      <c r="S820" s="31"/>
      <c r="T820" s="31"/>
      <c r="U820" s="31"/>
      <c r="Y820" s="31"/>
      <c r="Z820" s="31"/>
      <c r="AA820" s="31"/>
    </row>
    <row r="821" spans="1:27" s="6" customFormat="1">
      <c r="A821" s="10"/>
      <c r="B821" s="31"/>
      <c r="C821" s="177"/>
      <c r="D821" s="31"/>
      <c r="E821" s="178" t="str">
        <f>IF($C821="","",VLOOKUP($C821,分類コード!$B$1:$C$11,2,0))</f>
        <v/>
      </c>
      <c r="F821" s="30"/>
      <c r="G821" s="28"/>
      <c r="H821" s="13"/>
      <c r="I821" s="28"/>
      <c r="M821" s="31"/>
      <c r="N821" s="31"/>
      <c r="O821" s="31"/>
      <c r="P821" s="31"/>
      <c r="Q821" s="31"/>
      <c r="R821" s="31"/>
      <c r="S821" s="31"/>
      <c r="T821" s="31"/>
      <c r="U821" s="31"/>
      <c r="Y821" s="31"/>
      <c r="Z821" s="31"/>
      <c r="AA821" s="31"/>
    </row>
    <row r="822" spans="1:27" s="6" customFormat="1">
      <c r="A822" s="10"/>
      <c r="B822" s="31"/>
      <c r="C822" s="177"/>
      <c r="D822" s="31"/>
      <c r="E822" s="178" t="str">
        <f>IF($C822="","",VLOOKUP($C822,分類コード!$B$1:$C$11,2,0))</f>
        <v/>
      </c>
      <c r="F822" s="30"/>
      <c r="G822" s="28"/>
      <c r="H822" s="13"/>
      <c r="I822" s="28"/>
      <c r="M822" s="31"/>
      <c r="N822" s="31"/>
      <c r="O822" s="31"/>
      <c r="P822" s="31"/>
      <c r="Q822" s="31"/>
      <c r="R822" s="31"/>
      <c r="S822" s="31"/>
      <c r="T822" s="31"/>
      <c r="U822" s="31"/>
      <c r="Y822" s="31"/>
      <c r="Z822" s="31"/>
      <c r="AA822" s="31"/>
    </row>
    <row r="823" spans="1:27" s="6" customFormat="1">
      <c r="A823" s="10"/>
      <c r="B823" s="31"/>
      <c r="C823" s="177"/>
      <c r="D823" s="31"/>
      <c r="E823" s="178" t="str">
        <f>IF($C823="","",VLOOKUP($C823,分類コード!$B$1:$C$11,2,0))</f>
        <v/>
      </c>
      <c r="F823" s="30"/>
      <c r="G823" s="28"/>
      <c r="H823" s="13"/>
      <c r="I823" s="28"/>
      <c r="M823" s="31"/>
      <c r="N823" s="31"/>
      <c r="O823" s="31"/>
      <c r="P823" s="31"/>
      <c r="Q823" s="31"/>
      <c r="R823" s="31"/>
      <c r="S823" s="31"/>
      <c r="T823" s="31"/>
      <c r="U823" s="31"/>
      <c r="Y823" s="31"/>
      <c r="Z823" s="31"/>
      <c r="AA823" s="31"/>
    </row>
    <row r="824" spans="1:27" s="6" customFormat="1">
      <c r="A824" s="10"/>
      <c r="B824" s="31"/>
      <c r="C824" s="177"/>
      <c r="D824" s="31"/>
      <c r="E824" s="178" t="str">
        <f>IF($C824="","",VLOOKUP($C824,分類コード!$B$1:$C$11,2,0))</f>
        <v/>
      </c>
      <c r="F824" s="30"/>
      <c r="G824" s="28"/>
      <c r="H824" s="13"/>
      <c r="I824" s="28"/>
      <c r="M824" s="31"/>
      <c r="N824" s="31"/>
      <c r="O824" s="31"/>
      <c r="P824" s="31"/>
      <c r="Q824" s="31"/>
      <c r="R824" s="31"/>
      <c r="S824" s="31"/>
      <c r="T824" s="31"/>
      <c r="U824" s="31"/>
      <c r="Y824" s="31"/>
      <c r="Z824" s="31"/>
      <c r="AA824" s="31"/>
    </row>
    <row r="825" spans="1:27" s="6" customFormat="1">
      <c r="A825" s="10"/>
      <c r="B825" s="31"/>
      <c r="C825" s="177"/>
      <c r="D825" s="31"/>
      <c r="E825" s="178" t="str">
        <f>IF($C825="","",VLOOKUP($C825,分類コード!$B$1:$C$11,2,0))</f>
        <v/>
      </c>
      <c r="F825" s="30"/>
      <c r="G825" s="28"/>
      <c r="H825" s="13"/>
      <c r="I825" s="28"/>
      <c r="M825" s="31"/>
      <c r="N825" s="31"/>
      <c r="O825" s="31"/>
      <c r="P825" s="31"/>
      <c r="Q825" s="31"/>
      <c r="R825" s="31"/>
      <c r="S825" s="31"/>
      <c r="T825" s="31"/>
      <c r="U825" s="31"/>
      <c r="Y825" s="31"/>
      <c r="Z825" s="31"/>
      <c r="AA825" s="31"/>
    </row>
    <row r="826" spans="1:27" s="6" customFormat="1">
      <c r="A826" s="10"/>
      <c r="B826" s="31"/>
      <c r="C826" s="177"/>
      <c r="D826" s="31"/>
      <c r="E826" s="178" t="str">
        <f>IF($C826="","",VLOOKUP($C826,分類コード!$B$1:$C$11,2,0))</f>
        <v/>
      </c>
      <c r="F826" s="30"/>
      <c r="G826" s="28"/>
      <c r="H826" s="13"/>
      <c r="I826" s="28"/>
      <c r="M826" s="31"/>
      <c r="N826" s="31"/>
      <c r="O826" s="31"/>
      <c r="P826" s="31"/>
      <c r="Q826" s="31"/>
      <c r="R826" s="31"/>
      <c r="S826" s="31"/>
      <c r="T826" s="31"/>
      <c r="U826" s="31"/>
      <c r="Y826" s="31"/>
      <c r="Z826" s="31"/>
      <c r="AA826" s="31"/>
    </row>
    <row r="827" spans="1:27" s="6" customFormat="1">
      <c r="A827" s="10"/>
      <c r="B827" s="31"/>
      <c r="C827" s="177"/>
      <c r="D827" s="31"/>
      <c r="E827" s="178" t="str">
        <f>IF($C827="","",VLOOKUP($C827,分類コード!$B$1:$C$11,2,0))</f>
        <v/>
      </c>
      <c r="F827" s="30"/>
      <c r="G827" s="28"/>
      <c r="H827" s="13"/>
      <c r="I827" s="28"/>
      <c r="M827" s="31"/>
      <c r="N827" s="31"/>
      <c r="O827" s="31"/>
      <c r="P827" s="31"/>
      <c r="Q827" s="31"/>
      <c r="R827" s="31"/>
      <c r="S827" s="31"/>
      <c r="T827" s="31"/>
      <c r="U827" s="31"/>
      <c r="Y827" s="31"/>
      <c r="Z827" s="31"/>
      <c r="AA827" s="31"/>
    </row>
    <row r="828" spans="1:27" s="6" customFormat="1">
      <c r="A828" s="10"/>
      <c r="B828" s="31"/>
      <c r="C828" s="177"/>
      <c r="D828" s="31"/>
      <c r="E828" s="178" t="str">
        <f>IF($C828="","",VLOOKUP($C828,分類コード!$B$1:$C$11,2,0))</f>
        <v/>
      </c>
      <c r="F828" s="30"/>
      <c r="G828" s="28"/>
      <c r="H828" s="13"/>
      <c r="I828" s="28"/>
      <c r="M828" s="31"/>
      <c r="N828" s="31"/>
      <c r="O828" s="31"/>
      <c r="P828" s="31"/>
      <c r="Q828" s="31"/>
      <c r="R828" s="31"/>
      <c r="S828" s="31"/>
      <c r="T828" s="31"/>
      <c r="U828" s="31"/>
      <c r="Y828" s="31"/>
      <c r="Z828" s="31"/>
      <c r="AA828" s="31"/>
    </row>
    <row r="829" spans="1:27" s="6" customFormat="1">
      <c r="A829" s="10"/>
      <c r="B829" s="31"/>
      <c r="C829" s="177"/>
      <c r="D829" s="31"/>
      <c r="E829" s="178" t="str">
        <f>IF($C829="","",VLOOKUP($C829,分類コード!$B$1:$C$11,2,0))</f>
        <v/>
      </c>
      <c r="F829" s="30"/>
      <c r="G829" s="28"/>
      <c r="H829" s="13"/>
      <c r="I829" s="28"/>
      <c r="M829" s="31"/>
      <c r="N829" s="31"/>
      <c r="O829" s="31"/>
      <c r="P829" s="31"/>
      <c r="Q829" s="31"/>
      <c r="R829" s="31"/>
      <c r="S829" s="31"/>
      <c r="T829" s="31"/>
      <c r="U829" s="31"/>
      <c r="Y829" s="31"/>
      <c r="Z829" s="31"/>
      <c r="AA829" s="31"/>
    </row>
    <row r="830" spans="1:27" s="6" customFormat="1">
      <c r="A830" s="10"/>
      <c r="B830" s="31"/>
      <c r="C830" s="177"/>
      <c r="D830" s="31"/>
      <c r="E830" s="178" t="str">
        <f>IF($C830="","",VLOOKUP($C830,分類コード!$B$1:$C$11,2,0))</f>
        <v/>
      </c>
      <c r="F830" s="30"/>
      <c r="G830" s="28"/>
      <c r="H830" s="13"/>
      <c r="I830" s="28"/>
      <c r="M830" s="31"/>
      <c r="N830" s="31"/>
      <c r="O830" s="31"/>
      <c r="P830" s="31"/>
      <c r="Q830" s="31"/>
      <c r="R830" s="31"/>
      <c r="S830" s="31"/>
      <c r="T830" s="31"/>
      <c r="U830" s="31"/>
      <c r="Y830" s="31"/>
      <c r="Z830" s="31"/>
      <c r="AA830" s="31"/>
    </row>
    <row r="831" spans="1:27" s="6" customFormat="1">
      <c r="A831" s="10"/>
      <c r="B831" s="31"/>
      <c r="C831" s="177"/>
      <c r="D831" s="31"/>
      <c r="E831" s="178" t="str">
        <f>IF($C831="","",VLOOKUP($C831,分類コード!$B$1:$C$11,2,0))</f>
        <v/>
      </c>
      <c r="F831" s="30"/>
      <c r="G831" s="28"/>
      <c r="H831" s="13"/>
      <c r="I831" s="28"/>
      <c r="M831" s="31"/>
      <c r="N831" s="31"/>
      <c r="O831" s="31"/>
      <c r="P831" s="31"/>
      <c r="Q831" s="31"/>
      <c r="R831" s="31"/>
      <c r="S831" s="31"/>
      <c r="T831" s="31"/>
      <c r="U831" s="31"/>
      <c r="Y831" s="31"/>
      <c r="Z831" s="31"/>
      <c r="AA831" s="31"/>
    </row>
    <row r="832" spans="1:27" s="6" customFormat="1">
      <c r="A832" s="10"/>
      <c r="B832" s="31"/>
      <c r="C832" s="177"/>
      <c r="D832" s="31"/>
      <c r="E832" s="178" t="str">
        <f>IF($C832="","",VLOOKUP($C832,分類コード!$B$1:$C$11,2,0))</f>
        <v/>
      </c>
      <c r="F832" s="30"/>
      <c r="G832" s="28"/>
      <c r="H832" s="13"/>
      <c r="I832" s="28"/>
      <c r="M832" s="31"/>
      <c r="N832" s="31"/>
      <c r="O832" s="31"/>
      <c r="P832" s="31"/>
      <c r="Q832" s="31"/>
      <c r="R832" s="31"/>
      <c r="S832" s="31"/>
      <c r="T832" s="31"/>
      <c r="U832" s="31"/>
      <c r="Y832" s="31"/>
      <c r="Z832" s="31"/>
      <c r="AA832" s="31"/>
    </row>
    <row r="833" spans="1:27" s="6" customFormat="1">
      <c r="A833" s="10"/>
      <c r="B833" s="31"/>
      <c r="C833" s="177"/>
      <c r="D833" s="31"/>
      <c r="E833" s="178" t="str">
        <f>IF($C833="","",VLOOKUP($C833,分類コード!$B$1:$C$11,2,0))</f>
        <v/>
      </c>
      <c r="F833" s="30"/>
      <c r="G833" s="28"/>
      <c r="H833" s="13"/>
      <c r="I833" s="28"/>
      <c r="M833" s="31"/>
      <c r="N833" s="31"/>
      <c r="O833" s="31"/>
      <c r="P833" s="31"/>
      <c r="Q833" s="31"/>
      <c r="R833" s="31"/>
      <c r="S833" s="31"/>
      <c r="T833" s="31"/>
      <c r="U833" s="31"/>
      <c r="Y833" s="31"/>
      <c r="Z833" s="31"/>
      <c r="AA833" s="31"/>
    </row>
    <row r="834" spans="1:27" s="6" customFormat="1">
      <c r="A834" s="10"/>
      <c r="B834" s="31"/>
      <c r="C834" s="177"/>
      <c r="D834" s="31"/>
      <c r="E834" s="178" t="str">
        <f>IF($C834="","",VLOOKUP($C834,分類コード!$B$1:$C$11,2,0))</f>
        <v/>
      </c>
      <c r="F834" s="30"/>
      <c r="G834" s="28"/>
      <c r="H834" s="13"/>
      <c r="I834" s="28"/>
      <c r="M834" s="31"/>
      <c r="N834" s="31"/>
      <c r="O834" s="31"/>
      <c r="P834" s="31"/>
      <c r="Q834" s="31"/>
      <c r="R834" s="31"/>
      <c r="S834" s="31"/>
      <c r="T834" s="31"/>
      <c r="U834" s="31"/>
      <c r="Y834" s="31"/>
      <c r="Z834" s="31"/>
      <c r="AA834" s="31"/>
    </row>
    <row r="835" spans="1:27" s="6" customFormat="1">
      <c r="A835" s="10"/>
      <c r="B835" s="31"/>
      <c r="C835" s="177"/>
      <c r="D835" s="31"/>
      <c r="E835" s="178" t="str">
        <f>IF($C835="","",VLOOKUP($C835,分類コード!$B$1:$C$11,2,0))</f>
        <v/>
      </c>
      <c r="F835" s="30"/>
      <c r="G835" s="28"/>
      <c r="H835" s="13"/>
      <c r="I835" s="28"/>
      <c r="M835" s="31"/>
      <c r="N835" s="31"/>
      <c r="O835" s="31"/>
      <c r="P835" s="31"/>
      <c r="Q835" s="31"/>
      <c r="R835" s="31"/>
      <c r="S835" s="31"/>
      <c r="T835" s="31"/>
      <c r="U835" s="31"/>
      <c r="Y835" s="31"/>
      <c r="Z835" s="31"/>
      <c r="AA835" s="31"/>
    </row>
    <row r="836" spans="1:27" s="6" customFormat="1">
      <c r="A836" s="10"/>
      <c r="B836" s="31"/>
      <c r="C836" s="177"/>
      <c r="D836" s="31"/>
      <c r="E836" s="178" t="str">
        <f>IF($C836="","",VLOOKUP($C836,分類コード!$B$1:$C$11,2,0))</f>
        <v/>
      </c>
      <c r="F836" s="30"/>
      <c r="G836" s="28"/>
      <c r="H836" s="13"/>
      <c r="I836" s="28"/>
      <c r="M836" s="31"/>
      <c r="N836" s="31"/>
      <c r="O836" s="31"/>
      <c r="P836" s="31"/>
      <c r="Q836" s="31"/>
      <c r="R836" s="31"/>
      <c r="S836" s="31"/>
      <c r="T836" s="31"/>
      <c r="U836" s="31"/>
      <c r="Y836" s="31"/>
      <c r="Z836" s="31"/>
      <c r="AA836" s="31"/>
    </row>
    <row r="837" spans="1:27" s="6" customFormat="1">
      <c r="A837" s="10"/>
      <c r="B837" s="31"/>
      <c r="C837" s="177"/>
      <c r="D837" s="31"/>
      <c r="E837" s="178" t="str">
        <f>IF($C837="","",VLOOKUP($C837,分類コード!$B$1:$C$11,2,0))</f>
        <v/>
      </c>
      <c r="F837" s="30"/>
      <c r="G837" s="28"/>
      <c r="H837" s="13"/>
      <c r="I837" s="28"/>
      <c r="M837" s="31"/>
      <c r="N837" s="31"/>
      <c r="O837" s="31"/>
      <c r="P837" s="31"/>
      <c r="Q837" s="31"/>
      <c r="R837" s="31"/>
      <c r="S837" s="31"/>
      <c r="T837" s="31"/>
      <c r="U837" s="31"/>
      <c r="Y837" s="31"/>
      <c r="Z837" s="31"/>
      <c r="AA837" s="31"/>
    </row>
    <row r="838" spans="1:27" s="6" customFormat="1">
      <c r="A838" s="10"/>
      <c r="B838" s="31"/>
      <c r="C838" s="177"/>
      <c r="D838" s="31"/>
      <c r="E838" s="178" t="str">
        <f>IF($C838="","",VLOOKUP($C838,分類コード!$B$1:$C$11,2,0))</f>
        <v/>
      </c>
      <c r="F838" s="30"/>
      <c r="G838" s="28"/>
      <c r="H838" s="13"/>
      <c r="I838" s="28"/>
      <c r="M838" s="31"/>
      <c r="N838" s="31"/>
      <c r="O838" s="31"/>
      <c r="P838" s="31"/>
      <c r="Q838" s="31"/>
      <c r="R838" s="31"/>
      <c r="S838" s="31"/>
      <c r="T838" s="31"/>
      <c r="U838" s="31"/>
      <c r="Y838" s="31"/>
      <c r="Z838" s="31"/>
      <c r="AA838" s="31"/>
    </row>
    <row r="839" spans="1:27" s="6" customFormat="1">
      <c r="A839" s="10"/>
      <c r="B839" s="31"/>
      <c r="C839" s="177"/>
      <c r="D839" s="31"/>
      <c r="E839" s="178" t="str">
        <f>IF($C839="","",VLOOKUP($C839,分類コード!$B$1:$C$11,2,0))</f>
        <v/>
      </c>
      <c r="F839" s="30"/>
      <c r="G839" s="28"/>
      <c r="H839" s="13"/>
      <c r="I839" s="28"/>
      <c r="M839" s="31"/>
      <c r="N839" s="31"/>
      <c r="O839" s="31"/>
      <c r="P839" s="31"/>
      <c r="Q839" s="31"/>
      <c r="R839" s="31"/>
      <c r="S839" s="31"/>
      <c r="T839" s="31"/>
      <c r="U839" s="31"/>
      <c r="Y839" s="31"/>
      <c r="Z839" s="31"/>
      <c r="AA839" s="31"/>
    </row>
    <row r="840" spans="1:27" s="6" customFormat="1">
      <c r="A840" s="10"/>
      <c r="B840" s="31"/>
      <c r="C840" s="177"/>
      <c r="D840" s="31"/>
      <c r="E840" s="178" t="str">
        <f>IF($C840="","",VLOOKUP($C840,分類コード!$B$1:$C$11,2,0))</f>
        <v/>
      </c>
      <c r="F840" s="30"/>
      <c r="G840" s="28"/>
      <c r="H840" s="13"/>
      <c r="I840" s="28"/>
      <c r="M840" s="31"/>
      <c r="N840" s="31"/>
      <c r="O840" s="31"/>
      <c r="P840" s="31"/>
      <c r="Q840" s="31"/>
      <c r="R840" s="31"/>
      <c r="S840" s="31"/>
      <c r="T840" s="31"/>
      <c r="U840" s="31"/>
      <c r="Y840" s="31"/>
      <c r="Z840" s="31"/>
      <c r="AA840" s="31"/>
    </row>
    <row r="841" spans="1:27" s="6" customFormat="1">
      <c r="A841" s="10"/>
      <c r="B841" s="31"/>
      <c r="C841" s="177"/>
      <c r="D841" s="31"/>
      <c r="E841" s="178" t="str">
        <f>IF($C841="","",VLOOKUP($C841,分類コード!$B$1:$C$11,2,0))</f>
        <v/>
      </c>
      <c r="F841" s="30"/>
      <c r="G841" s="28"/>
      <c r="H841" s="13"/>
      <c r="I841" s="28"/>
      <c r="M841" s="31"/>
      <c r="N841" s="31"/>
      <c r="O841" s="31"/>
      <c r="P841" s="31"/>
      <c r="Q841" s="31"/>
      <c r="R841" s="31"/>
      <c r="S841" s="31"/>
      <c r="T841" s="31"/>
      <c r="U841" s="31"/>
      <c r="Y841" s="31"/>
      <c r="Z841" s="31"/>
      <c r="AA841" s="31"/>
    </row>
    <row r="842" spans="1:27" s="6" customFormat="1">
      <c r="A842" s="10"/>
      <c r="B842" s="31"/>
      <c r="C842" s="177"/>
      <c r="D842" s="31"/>
      <c r="E842" s="178" t="str">
        <f>IF($C842="","",VLOOKUP($C842,分類コード!$B$1:$C$11,2,0))</f>
        <v/>
      </c>
      <c r="F842" s="30"/>
      <c r="G842" s="28"/>
      <c r="H842" s="13"/>
      <c r="I842" s="28"/>
      <c r="M842" s="31"/>
      <c r="N842" s="31"/>
      <c r="O842" s="31"/>
      <c r="P842" s="31"/>
      <c r="Q842" s="31"/>
      <c r="R842" s="31"/>
      <c r="S842" s="31"/>
      <c r="T842" s="31"/>
      <c r="U842" s="31"/>
      <c r="Y842" s="31"/>
      <c r="Z842" s="31"/>
      <c r="AA842" s="31"/>
    </row>
    <row r="843" spans="1:27" s="6" customFormat="1">
      <c r="A843" s="10"/>
      <c r="B843" s="31"/>
      <c r="C843" s="177"/>
      <c r="D843" s="31"/>
      <c r="E843" s="178" t="str">
        <f>IF($C843="","",VLOOKUP($C843,分類コード!$B$1:$C$11,2,0))</f>
        <v/>
      </c>
      <c r="F843" s="30"/>
      <c r="G843" s="28"/>
      <c r="H843" s="13"/>
      <c r="I843" s="28"/>
      <c r="M843" s="31"/>
      <c r="N843" s="31"/>
      <c r="O843" s="31"/>
      <c r="P843" s="31"/>
      <c r="Q843" s="31"/>
      <c r="R843" s="31"/>
      <c r="S843" s="31"/>
      <c r="T843" s="31"/>
      <c r="U843" s="31"/>
      <c r="Y843" s="31"/>
      <c r="Z843" s="31"/>
      <c r="AA843" s="31"/>
    </row>
    <row r="844" spans="1:27" s="6" customFormat="1">
      <c r="A844" s="10"/>
      <c r="B844" s="31"/>
      <c r="C844" s="177"/>
      <c r="D844" s="31"/>
      <c r="E844" s="178" t="str">
        <f>IF($C844="","",VLOOKUP($C844,分類コード!$B$1:$C$11,2,0))</f>
        <v/>
      </c>
      <c r="F844" s="30"/>
      <c r="G844" s="28"/>
      <c r="H844" s="13"/>
      <c r="I844" s="28"/>
      <c r="M844" s="31"/>
      <c r="N844" s="31"/>
      <c r="O844" s="31"/>
      <c r="P844" s="31"/>
      <c r="Q844" s="31"/>
      <c r="R844" s="31"/>
      <c r="S844" s="31"/>
      <c r="T844" s="31"/>
      <c r="U844" s="31"/>
      <c r="Y844" s="31"/>
      <c r="Z844" s="31"/>
      <c r="AA844" s="31"/>
    </row>
    <row r="845" spans="1:27" s="6" customFormat="1">
      <c r="A845" s="10"/>
      <c r="B845" s="31"/>
      <c r="C845" s="177"/>
      <c r="D845" s="31"/>
      <c r="E845" s="178" t="str">
        <f>IF($C845="","",VLOOKUP($C845,分類コード!$B$1:$C$11,2,0))</f>
        <v/>
      </c>
      <c r="F845" s="30"/>
      <c r="G845" s="28"/>
      <c r="H845" s="13"/>
      <c r="I845" s="28"/>
      <c r="M845" s="31"/>
      <c r="N845" s="31"/>
      <c r="O845" s="31"/>
      <c r="P845" s="31"/>
      <c r="Q845" s="31"/>
      <c r="R845" s="31"/>
      <c r="S845" s="31"/>
      <c r="T845" s="31"/>
      <c r="U845" s="31"/>
      <c r="Y845" s="31"/>
      <c r="Z845" s="31"/>
      <c r="AA845" s="31"/>
    </row>
    <row r="846" spans="1:27" s="6" customFormat="1">
      <c r="A846" s="10"/>
      <c r="B846" s="31"/>
      <c r="C846" s="177"/>
      <c r="D846" s="31"/>
      <c r="E846" s="178" t="str">
        <f>IF($C846="","",VLOOKUP($C846,分類コード!$B$1:$C$11,2,0))</f>
        <v/>
      </c>
      <c r="F846" s="30"/>
      <c r="G846" s="28"/>
      <c r="H846" s="13"/>
      <c r="I846" s="28"/>
      <c r="M846" s="31"/>
      <c r="N846" s="31"/>
      <c r="O846" s="31"/>
      <c r="P846" s="31"/>
      <c r="Q846" s="31"/>
      <c r="R846" s="31"/>
      <c r="S846" s="31"/>
      <c r="T846" s="31"/>
      <c r="U846" s="31"/>
      <c r="Y846" s="31"/>
      <c r="Z846" s="31"/>
      <c r="AA846" s="31"/>
    </row>
    <row r="847" spans="1:27" s="6" customFormat="1">
      <c r="A847" s="10"/>
      <c r="B847" s="31"/>
      <c r="C847" s="177"/>
      <c r="D847" s="31"/>
      <c r="E847" s="178" t="str">
        <f>IF($C847="","",VLOOKUP($C847,分類コード!$B$1:$C$11,2,0))</f>
        <v/>
      </c>
      <c r="F847" s="30"/>
      <c r="G847" s="28"/>
      <c r="H847" s="13"/>
      <c r="I847" s="28"/>
      <c r="M847" s="31"/>
      <c r="N847" s="31"/>
      <c r="O847" s="31"/>
      <c r="P847" s="31"/>
      <c r="Q847" s="31"/>
      <c r="R847" s="31"/>
      <c r="S847" s="31"/>
      <c r="T847" s="31"/>
      <c r="U847" s="31"/>
      <c r="Y847" s="31"/>
      <c r="Z847" s="31"/>
      <c r="AA847" s="31"/>
    </row>
    <row r="848" spans="1:27" s="6" customFormat="1">
      <c r="A848" s="10"/>
      <c r="B848" s="31"/>
      <c r="C848" s="177"/>
      <c r="D848" s="31"/>
      <c r="E848" s="178" t="str">
        <f>IF($C848="","",VLOOKUP($C848,分類コード!$B$1:$C$11,2,0))</f>
        <v/>
      </c>
      <c r="F848" s="30"/>
      <c r="G848" s="28"/>
      <c r="H848" s="13"/>
      <c r="I848" s="28"/>
      <c r="M848" s="31"/>
      <c r="N848" s="31"/>
      <c r="O848" s="31"/>
      <c r="P848" s="31"/>
      <c r="Q848" s="31"/>
      <c r="R848" s="31"/>
      <c r="S848" s="31"/>
      <c r="T848" s="31"/>
      <c r="U848" s="31"/>
      <c r="Y848" s="31"/>
      <c r="Z848" s="31"/>
      <c r="AA848" s="31"/>
    </row>
    <row r="849" spans="1:27" s="6" customFormat="1">
      <c r="A849" s="10"/>
      <c r="B849" s="31"/>
      <c r="C849" s="177"/>
      <c r="D849" s="31"/>
      <c r="E849" s="178" t="str">
        <f>IF($C849="","",VLOOKUP($C849,分類コード!$B$1:$C$11,2,0))</f>
        <v/>
      </c>
      <c r="F849" s="30"/>
      <c r="G849" s="28"/>
      <c r="H849" s="13"/>
      <c r="I849" s="28"/>
      <c r="M849" s="31"/>
      <c r="N849" s="31"/>
      <c r="O849" s="31"/>
      <c r="P849" s="31"/>
      <c r="Q849" s="31"/>
      <c r="R849" s="31"/>
      <c r="S849" s="31"/>
      <c r="T849" s="31"/>
      <c r="U849" s="31"/>
      <c r="Y849" s="31"/>
      <c r="Z849" s="31"/>
      <c r="AA849" s="31"/>
    </row>
    <row r="850" spans="1:27" s="6" customFormat="1">
      <c r="A850" s="10"/>
      <c r="B850" s="31"/>
      <c r="C850" s="177"/>
      <c r="D850" s="31"/>
      <c r="E850" s="178" t="str">
        <f>IF($C850="","",VLOOKUP($C850,分類コード!$B$1:$C$11,2,0))</f>
        <v/>
      </c>
      <c r="F850" s="30"/>
      <c r="G850" s="28"/>
      <c r="H850" s="13"/>
      <c r="I850" s="28"/>
      <c r="M850" s="31"/>
      <c r="N850" s="31"/>
      <c r="O850" s="31"/>
      <c r="P850" s="31"/>
      <c r="Q850" s="31"/>
      <c r="R850" s="31"/>
      <c r="S850" s="31"/>
      <c r="T850" s="31"/>
      <c r="U850" s="31"/>
      <c r="Y850" s="31"/>
      <c r="Z850" s="31"/>
      <c r="AA850" s="31"/>
    </row>
    <row r="851" spans="1:27" s="6" customFormat="1">
      <c r="A851" s="10"/>
      <c r="B851" s="31"/>
      <c r="C851" s="177"/>
      <c r="D851" s="31"/>
      <c r="E851" s="178" t="str">
        <f>IF($C851="","",VLOOKUP($C851,分類コード!$B$1:$C$11,2,0))</f>
        <v/>
      </c>
      <c r="F851" s="30"/>
      <c r="G851" s="28"/>
      <c r="H851" s="13"/>
      <c r="I851" s="28"/>
      <c r="M851" s="31"/>
      <c r="N851" s="31"/>
      <c r="O851" s="31"/>
      <c r="P851" s="31"/>
      <c r="Q851" s="31"/>
      <c r="R851" s="31"/>
      <c r="S851" s="31"/>
      <c r="T851" s="31"/>
      <c r="U851" s="31"/>
      <c r="Y851" s="31"/>
      <c r="Z851" s="31"/>
      <c r="AA851" s="31"/>
    </row>
    <row r="852" spans="1:27" s="6" customFormat="1">
      <c r="A852" s="10"/>
      <c r="B852" s="31"/>
      <c r="C852" s="177"/>
      <c r="D852" s="31"/>
      <c r="E852" s="178" t="str">
        <f>IF($C852="","",VLOOKUP($C852,分類コード!$B$1:$C$11,2,0))</f>
        <v/>
      </c>
      <c r="F852" s="30"/>
      <c r="G852" s="28"/>
      <c r="H852" s="13"/>
      <c r="I852" s="28"/>
      <c r="M852" s="31"/>
      <c r="N852" s="31"/>
      <c r="O852" s="31"/>
      <c r="P852" s="31"/>
      <c r="Q852" s="31"/>
      <c r="R852" s="31"/>
      <c r="S852" s="31"/>
      <c r="T852" s="31"/>
      <c r="U852" s="31"/>
      <c r="Y852" s="31"/>
      <c r="Z852" s="31"/>
      <c r="AA852" s="31"/>
    </row>
    <row r="853" spans="1:27" s="6" customFormat="1">
      <c r="A853" s="10"/>
      <c r="B853" s="31"/>
      <c r="C853" s="177"/>
      <c r="D853" s="31"/>
      <c r="E853" s="178" t="str">
        <f>IF($C853="","",VLOOKUP($C853,分類コード!$B$1:$C$11,2,0))</f>
        <v/>
      </c>
      <c r="F853" s="30"/>
      <c r="G853" s="28"/>
      <c r="H853" s="13"/>
      <c r="I853" s="28"/>
      <c r="M853" s="31"/>
      <c r="N853" s="31"/>
      <c r="O853" s="31"/>
      <c r="P853" s="31"/>
      <c r="Q853" s="31"/>
      <c r="R853" s="31"/>
      <c r="S853" s="31"/>
      <c r="T853" s="31"/>
      <c r="U853" s="31"/>
      <c r="Y853" s="31"/>
      <c r="Z853" s="31"/>
      <c r="AA853" s="31"/>
    </row>
    <row r="854" spans="1:27" s="6" customFormat="1">
      <c r="A854" s="10"/>
      <c r="B854" s="31"/>
      <c r="C854" s="177"/>
      <c r="D854" s="31"/>
      <c r="E854" s="178" t="str">
        <f>IF($C854="","",VLOOKUP($C854,分類コード!$B$1:$C$11,2,0))</f>
        <v/>
      </c>
      <c r="F854" s="30"/>
      <c r="G854" s="28"/>
      <c r="H854" s="13"/>
      <c r="I854" s="28"/>
      <c r="M854" s="31"/>
      <c r="N854" s="31"/>
      <c r="O854" s="31"/>
      <c r="P854" s="31"/>
      <c r="Q854" s="31"/>
      <c r="R854" s="31"/>
      <c r="S854" s="31"/>
      <c r="T854" s="31"/>
      <c r="U854" s="31"/>
      <c r="Y854" s="31"/>
      <c r="Z854" s="31"/>
      <c r="AA854" s="31"/>
    </row>
    <row r="855" spans="1:27" s="6" customFormat="1">
      <c r="A855" s="10"/>
      <c r="B855" s="31"/>
      <c r="C855" s="177"/>
      <c r="D855" s="31"/>
      <c r="E855" s="178" t="str">
        <f>IF($C855="","",VLOOKUP($C855,分類コード!$B$1:$C$11,2,0))</f>
        <v/>
      </c>
      <c r="F855" s="30"/>
      <c r="G855" s="28"/>
      <c r="H855" s="13"/>
      <c r="I855" s="28"/>
      <c r="M855" s="31"/>
      <c r="N855" s="31"/>
      <c r="O855" s="31"/>
      <c r="P855" s="31"/>
      <c r="Q855" s="31"/>
      <c r="R855" s="31"/>
      <c r="S855" s="31"/>
      <c r="T855" s="31"/>
      <c r="U855" s="31"/>
      <c r="Y855" s="31"/>
      <c r="Z855" s="31"/>
      <c r="AA855" s="31"/>
    </row>
    <row r="856" spans="1:27" s="6" customFormat="1">
      <c r="A856" s="10"/>
      <c r="B856" s="31"/>
      <c r="C856" s="177"/>
      <c r="D856" s="31"/>
      <c r="E856" s="178" t="str">
        <f>IF($C856="","",VLOOKUP($C856,分類コード!$B$1:$C$11,2,0))</f>
        <v/>
      </c>
      <c r="F856" s="30"/>
      <c r="G856" s="28"/>
      <c r="H856" s="13"/>
      <c r="I856" s="28"/>
      <c r="M856" s="31"/>
      <c r="N856" s="31"/>
      <c r="O856" s="31"/>
      <c r="P856" s="31"/>
      <c r="Q856" s="31"/>
      <c r="R856" s="31"/>
      <c r="S856" s="31"/>
      <c r="T856" s="31"/>
      <c r="U856" s="31"/>
      <c r="Y856" s="31"/>
      <c r="Z856" s="31"/>
      <c r="AA856" s="31"/>
    </row>
    <row r="857" spans="1:27" s="6" customFormat="1">
      <c r="A857" s="10"/>
      <c r="B857" s="31"/>
      <c r="C857" s="177"/>
      <c r="D857" s="31"/>
      <c r="E857" s="178" t="str">
        <f>IF($C857="","",VLOOKUP($C857,分類コード!$B$1:$C$11,2,0))</f>
        <v/>
      </c>
      <c r="F857" s="30"/>
      <c r="G857" s="28"/>
      <c r="H857" s="13"/>
      <c r="I857" s="28"/>
      <c r="M857" s="31"/>
      <c r="N857" s="31"/>
      <c r="O857" s="31"/>
      <c r="P857" s="31"/>
      <c r="Q857" s="31"/>
      <c r="R857" s="31"/>
      <c r="S857" s="31"/>
      <c r="T857" s="31"/>
      <c r="U857" s="31"/>
      <c r="Y857" s="31"/>
      <c r="Z857" s="31"/>
      <c r="AA857" s="31"/>
    </row>
    <row r="858" spans="1:27" s="6" customFormat="1">
      <c r="A858" s="10"/>
      <c r="B858" s="31"/>
      <c r="C858" s="177"/>
      <c r="D858" s="31"/>
      <c r="E858" s="178" t="str">
        <f>IF($C858="","",VLOOKUP($C858,分類コード!$B$1:$C$11,2,0))</f>
        <v/>
      </c>
      <c r="F858" s="30"/>
      <c r="G858" s="28"/>
      <c r="H858" s="13"/>
      <c r="I858" s="28"/>
      <c r="M858" s="31"/>
      <c r="N858" s="31"/>
      <c r="O858" s="31"/>
      <c r="P858" s="31"/>
      <c r="Q858" s="31"/>
      <c r="R858" s="31"/>
      <c r="S858" s="31"/>
      <c r="T858" s="31"/>
      <c r="U858" s="31"/>
      <c r="Y858" s="31"/>
      <c r="Z858" s="31"/>
      <c r="AA858" s="31"/>
    </row>
    <row r="859" spans="1:27" s="6" customFormat="1">
      <c r="A859" s="10"/>
      <c r="B859" s="31"/>
      <c r="C859" s="177"/>
      <c r="D859" s="31"/>
      <c r="E859" s="178" t="str">
        <f>IF($C859="","",VLOOKUP($C859,分類コード!$B$1:$C$11,2,0))</f>
        <v/>
      </c>
      <c r="F859" s="30"/>
      <c r="G859" s="28"/>
      <c r="H859" s="13"/>
      <c r="I859" s="28"/>
      <c r="M859" s="31"/>
      <c r="N859" s="31"/>
      <c r="O859" s="31"/>
      <c r="P859" s="31"/>
      <c r="Q859" s="31"/>
      <c r="R859" s="31"/>
      <c r="S859" s="31"/>
      <c r="T859" s="31"/>
      <c r="U859" s="31"/>
      <c r="Y859" s="31"/>
      <c r="Z859" s="31"/>
      <c r="AA859" s="31"/>
    </row>
    <row r="860" spans="1:27" s="6" customFormat="1">
      <c r="A860" s="10"/>
      <c r="B860" s="31"/>
      <c r="C860" s="177"/>
      <c r="D860" s="31"/>
      <c r="E860" s="178" t="str">
        <f>IF($C860="","",VLOOKUP($C860,分類コード!$B$1:$C$11,2,0))</f>
        <v/>
      </c>
      <c r="F860" s="30"/>
      <c r="G860" s="28"/>
      <c r="H860" s="13"/>
      <c r="I860" s="28"/>
      <c r="M860" s="31"/>
      <c r="N860" s="31"/>
      <c r="O860" s="31"/>
      <c r="P860" s="31"/>
      <c r="Q860" s="31"/>
      <c r="R860" s="31"/>
      <c r="S860" s="31"/>
      <c r="T860" s="31"/>
      <c r="U860" s="31"/>
      <c r="Y860" s="31"/>
      <c r="Z860" s="31"/>
      <c r="AA860" s="31"/>
    </row>
    <row r="861" spans="1:27" s="6" customFormat="1">
      <c r="A861" s="10"/>
      <c r="B861" s="31"/>
      <c r="C861" s="177"/>
      <c r="D861" s="31"/>
      <c r="E861" s="178" t="str">
        <f>IF($C861="","",VLOOKUP($C861,分類コード!$B$1:$C$11,2,0))</f>
        <v/>
      </c>
      <c r="F861" s="30"/>
      <c r="G861" s="28"/>
      <c r="H861" s="13"/>
      <c r="I861" s="28"/>
      <c r="M861" s="31"/>
      <c r="N861" s="31"/>
      <c r="O861" s="31"/>
      <c r="P861" s="31"/>
      <c r="Q861" s="31"/>
      <c r="R861" s="31"/>
      <c r="S861" s="31"/>
      <c r="T861" s="31"/>
      <c r="U861" s="31"/>
      <c r="Y861" s="31"/>
      <c r="Z861" s="31"/>
      <c r="AA861" s="31"/>
    </row>
    <row r="862" spans="1:27" s="6" customFormat="1">
      <c r="A862" s="10"/>
      <c r="B862" s="31"/>
      <c r="C862" s="177"/>
      <c r="D862" s="31"/>
      <c r="E862" s="178" t="str">
        <f>IF($C862="","",VLOOKUP($C862,分類コード!$B$1:$C$11,2,0))</f>
        <v/>
      </c>
      <c r="F862" s="30"/>
      <c r="G862" s="28"/>
      <c r="H862" s="13"/>
      <c r="I862" s="28"/>
      <c r="M862" s="31"/>
      <c r="N862" s="31"/>
      <c r="O862" s="31"/>
      <c r="P862" s="31"/>
      <c r="Q862" s="31"/>
      <c r="R862" s="31"/>
      <c r="S862" s="31"/>
      <c r="T862" s="31"/>
      <c r="U862" s="31"/>
      <c r="Y862" s="31"/>
      <c r="Z862" s="31"/>
      <c r="AA862" s="31"/>
    </row>
    <row r="863" spans="1:27" s="6" customFormat="1">
      <c r="A863" s="10"/>
      <c r="B863" s="31"/>
      <c r="C863" s="177"/>
      <c r="D863" s="31"/>
      <c r="E863" s="178" t="str">
        <f>IF($C863="","",VLOOKUP($C863,分類コード!$B$1:$C$11,2,0))</f>
        <v/>
      </c>
      <c r="F863" s="30"/>
      <c r="G863" s="28"/>
      <c r="H863" s="13"/>
      <c r="I863" s="28"/>
      <c r="M863" s="31"/>
      <c r="N863" s="31"/>
      <c r="O863" s="31"/>
      <c r="P863" s="31"/>
      <c r="Q863" s="31"/>
      <c r="R863" s="31"/>
      <c r="S863" s="31"/>
      <c r="T863" s="31"/>
      <c r="U863" s="31"/>
      <c r="Y863" s="31"/>
      <c r="Z863" s="31"/>
      <c r="AA863" s="31"/>
    </row>
    <row r="864" spans="1:27" s="6" customFormat="1">
      <c r="A864" s="10"/>
      <c r="B864" s="31"/>
      <c r="C864" s="177"/>
      <c r="D864" s="31"/>
      <c r="E864" s="178" t="str">
        <f>IF($C864="","",VLOOKUP($C864,分類コード!$B$1:$C$11,2,0))</f>
        <v/>
      </c>
      <c r="F864" s="30"/>
      <c r="G864" s="28"/>
      <c r="H864" s="13"/>
      <c r="I864" s="28"/>
      <c r="M864" s="31"/>
      <c r="N864" s="31"/>
      <c r="O864" s="31"/>
      <c r="P864" s="31"/>
      <c r="Q864" s="31"/>
      <c r="R864" s="31"/>
      <c r="S864" s="31"/>
      <c r="T864" s="31"/>
      <c r="U864" s="31"/>
      <c r="Y864" s="31"/>
      <c r="Z864" s="31"/>
      <c r="AA864" s="31"/>
    </row>
    <row r="865" spans="1:27" s="6" customFormat="1">
      <c r="A865" s="10"/>
      <c r="B865" s="31"/>
      <c r="C865" s="177"/>
      <c r="D865" s="31"/>
      <c r="E865" s="178" t="str">
        <f>IF($C865="","",VLOOKUP($C865,分類コード!$B$1:$C$11,2,0))</f>
        <v/>
      </c>
      <c r="F865" s="30"/>
      <c r="G865" s="28"/>
      <c r="H865" s="13"/>
      <c r="I865" s="28"/>
      <c r="M865" s="31"/>
      <c r="N865" s="31"/>
      <c r="O865" s="31"/>
      <c r="P865" s="31"/>
      <c r="Q865" s="31"/>
      <c r="R865" s="31"/>
      <c r="S865" s="31"/>
      <c r="T865" s="31"/>
      <c r="U865" s="31"/>
      <c r="Y865" s="31"/>
      <c r="Z865" s="31"/>
      <c r="AA865" s="31"/>
    </row>
    <row r="866" spans="1:27" s="6" customFormat="1">
      <c r="A866" s="10"/>
      <c r="B866" s="31"/>
      <c r="C866" s="177"/>
      <c r="D866" s="31"/>
      <c r="E866" s="178" t="str">
        <f>IF($C866="","",VLOOKUP($C866,分類コード!$B$1:$C$11,2,0))</f>
        <v/>
      </c>
      <c r="F866" s="30"/>
      <c r="G866" s="28"/>
      <c r="H866" s="13"/>
      <c r="I866" s="28"/>
      <c r="M866" s="31"/>
      <c r="N866" s="31"/>
      <c r="O866" s="31"/>
      <c r="P866" s="31"/>
      <c r="Q866" s="31"/>
      <c r="R866" s="31"/>
      <c r="S866" s="31"/>
      <c r="T866" s="31"/>
      <c r="U866" s="31"/>
      <c r="Y866" s="31"/>
      <c r="Z866" s="31"/>
      <c r="AA866" s="31"/>
    </row>
    <row r="867" spans="1:27" s="6" customFormat="1">
      <c r="A867" s="10"/>
      <c r="B867" s="31"/>
      <c r="C867" s="177"/>
      <c r="D867" s="31"/>
      <c r="E867" s="178" t="str">
        <f>IF($C867="","",VLOOKUP($C867,分類コード!$B$1:$C$11,2,0))</f>
        <v/>
      </c>
      <c r="F867" s="30"/>
      <c r="G867" s="28"/>
      <c r="H867" s="13"/>
      <c r="I867" s="28"/>
      <c r="M867" s="31"/>
      <c r="N867" s="31"/>
      <c r="O867" s="31"/>
      <c r="P867" s="31"/>
      <c r="Q867" s="31"/>
      <c r="R867" s="31"/>
      <c r="S867" s="31"/>
      <c r="T867" s="31"/>
      <c r="U867" s="31"/>
      <c r="Y867" s="31"/>
      <c r="Z867" s="31"/>
      <c r="AA867" s="31"/>
    </row>
    <row r="868" spans="1:27" s="6" customFormat="1">
      <c r="A868" s="10"/>
      <c r="B868" s="31"/>
      <c r="C868" s="177"/>
      <c r="D868" s="31"/>
      <c r="E868" s="178" t="str">
        <f>IF($C868="","",VLOOKUP($C868,分類コード!$B$1:$C$11,2,0))</f>
        <v/>
      </c>
      <c r="F868" s="30"/>
      <c r="G868" s="28"/>
      <c r="H868" s="13"/>
      <c r="I868" s="28"/>
      <c r="M868" s="31"/>
      <c r="N868" s="31"/>
      <c r="O868" s="31"/>
      <c r="P868" s="31"/>
      <c r="Q868" s="31"/>
      <c r="R868" s="31"/>
      <c r="S868" s="31"/>
      <c r="T868" s="31"/>
      <c r="U868" s="31"/>
      <c r="Y868" s="31"/>
      <c r="Z868" s="31"/>
      <c r="AA868" s="31"/>
    </row>
    <row r="869" spans="1:27" s="6" customFormat="1">
      <c r="A869" s="10"/>
      <c r="B869" s="31"/>
      <c r="C869" s="177"/>
      <c r="D869" s="31"/>
      <c r="E869" s="178" t="str">
        <f>IF($C869="","",VLOOKUP($C869,分類コード!$B$1:$C$11,2,0))</f>
        <v/>
      </c>
      <c r="F869" s="30"/>
      <c r="G869" s="28"/>
      <c r="H869" s="13"/>
      <c r="I869" s="28"/>
      <c r="M869" s="31"/>
      <c r="N869" s="31"/>
      <c r="O869" s="31"/>
      <c r="P869" s="31"/>
      <c r="Q869" s="31"/>
      <c r="R869" s="31"/>
      <c r="S869" s="31"/>
      <c r="T869" s="31"/>
      <c r="U869" s="31"/>
      <c r="Y869" s="31"/>
      <c r="Z869" s="31"/>
      <c r="AA869" s="31"/>
    </row>
    <row r="870" spans="1:27" s="6" customFormat="1">
      <c r="A870" s="10"/>
      <c r="B870" s="31"/>
      <c r="C870" s="177"/>
      <c r="D870" s="31"/>
      <c r="E870" s="178" t="str">
        <f>IF($C870="","",VLOOKUP($C870,分類コード!$B$1:$C$11,2,0))</f>
        <v/>
      </c>
      <c r="F870" s="30"/>
      <c r="G870" s="28"/>
      <c r="H870" s="13"/>
      <c r="I870" s="28"/>
      <c r="M870" s="31"/>
      <c r="N870" s="31"/>
      <c r="O870" s="31"/>
      <c r="P870" s="31"/>
      <c r="Q870" s="31"/>
      <c r="R870" s="31"/>
      <c r="S870" s="31"/>
      <c r="T870" s="31"/>
      <c r="U870" s="31"/>
      <c r="Y870" s="31"/>
      <c r="Z870" s="31"/>
      <c r="AA870" s="31"/>
    </row>
    <row r="871" spans="1:27" s="6" customFormat="1">
      <c r="A871" s="10"/>
      <c r="B871" s="31"/>
      <c r="C871" s="177"/>
      <c r="D871" s="31"/>
      <c r="E871" s="178" t="str">
        <f>IF($C871="","",VLOOKUP($C871,分類コード!$B$1:$C$11,2,0))</f>
        <v/>
      </c>
      <c r="F871" s="30"/>
      <c r="G871" s="28"/>
      <c r="H871" s="13"/>
      <c r="I871" s="28"/>
      <c r="M871" s="31"/>
      <c r="N871" s="31"/>
      <c r="O871" s="31"/>
      <c r="P871" s="31"/>
      <c r="Q871" s="31"/>
      <c r="R871" s="31"/>
      <c r="S871" s="31"/>
      <c r="T871" s="31"/>
      <c r="U871" s="31"/>
      <c r="Y871" s="31"/>
      <c r="Z871" s="31"/>
      <c r="AA871" s="31"/>
    </row>
    <row r="872" spans="1:27" s="6" customFormat="1">
      <c r="A872" s="10"/>
      <c r="B872" s="31"/>
      <c r="C872" s="177"/>
      <c r="D872" s="31"/>
      <c r="E872" s="178" t="str">
        <f>IF($C872="","",VLOOKUP($C872,分類コード!$B$1:$C$11,2,0))</f>
        <v/>
      </c>
      <c r="F872" s="30"/>
      <c r="G872" s="28"/>
      <c r="H872" s="13"/>
      <c r="I872" s="28"/>
      <c r="M872" s="31"/>
      <c r="N872" s="31"/>
      <c r="O872" s="31"/>
      <c r="P872" s="31"/>
      <c r="Q872" s="31"/>
      <c r="R872" s="31"/>
      <c r="S872" s="31"/>
      <c r="T872" s="31"/>
      <c r="U872" s="31"/>
      <c r="Y872" s="31"/>
      <c r="Z872" s="31"/>
      <c r="AA872" s="31"/>
    </row>
    <row r="873" spans="1:27" s="6" customFormat="1">
      <c r="A873" s="10"/>
      <c r="B873" s="31"/>
      <c r="C873" s="177"/>
      <c r="D873" s="31"/>
      <c r="E873" s="178" t="str">
        <f>IF($C873="","",VLOOKUP($C873,分類コード!$B$1:$C$11,2,0))</f>
        <v/>
      </c>
      <c r="F873" s="30"/>
      <c r="G873" s="28"/>
      <c r="H873" s="13"/>
      <c r="I873" s="28"/>
      <c r="M873" s="31"/>
      <c r="N873" s="31"/>
      <c r="O873" s="31"/>
      <c r="P873" s="31"/>
      <c r="Q873" s="31"/>
      <c r="R873" s="31"/>
      <c r="S873" s="31"/>
      <c r="T873" s="31"/>
      <c r="U873" s="31"/>
      <c r="Y873" s="31"/>
      <c r="Z873" s="31"/>
      <c r="AA873" s="31"/>
    </row>
    <row r="874" spans="1:27" s="6" customFormat="1">
      <c r="A874" s="10"/>
      <c r="B874" s="31"/>
      <c r="C874" s="177"/>
      <c r="D874" s="31"/>
      <c r="E874" s="178" t="str">
        <f>IF($C874="","",VLOOKUP($C874,分類コード!$B$1:$C$11,2,0))</f>
        <v/>
      </c>
      <c r="F874" s="30"/>
      <c r="G874" s="28"/>
      <c r="H874" s="13"/>
      <c r="I874" s="28"/>
      <c r="M874" s="31"/>
      <c r="N874" s="31"/>
      <c r="O874" s="31"/>
      <c r="P874" s="31"/>
      <c r="Q874" s="31"/>
      <c r="R874" s="31"/>
      <c r="S874" s="31"/>
      <c r="T874" s="31"/>
      <c r="U874" s="31"/>
      <c r="Y874" s="31"/>
      <c r="Z874" s="31"/>
      <c r="AA874" s="31"/>
    </row>
    <row r="875" spans="1:27" s="6" customFormat="1">
      <c r="A875" s="10"/>
      <c r="B875" s="31"/>
      <c r="C875" s="177"/>
      <c r="D875" s="31"/>
      <c r="E875" s="178" t="str">
        <f>IF($C875="","",VLOOKUP($C875,分類コード!$B$1:$C$11,2,0))</f>
        <v/>
      </c>
      <c r="F875" s="30"/>
      <c r="G875" s="28"/>
      <c r="H875" s="13"/>
      <c r="I875" s="28"/>
      <c r="M875" s="31"/>
      <c r="N875" s="31"/>
      <c r="O875" s="31"/>
      <c r="P875" s="31"/>
      <c r="Q875" s="31"/>
      <c r="R875" s="31"/>
      <c r="S875" s="31"/>
      <c r="T875" s="31"/>
      <c r="U875" s="31"/>
      <c r="Y875" s="31"/>
      <c r="Z875" s="31"/>
      <c r="AA875" s="31"/>
    </row>
    <row r="876" spans="1:27" s="6" customFormat="1">
      <c r="A876" s="10"/>
      <c r="B876" s="31"/>
      <c r="C876" s="177"/>
      <c r="D876" s="31"/>
      <c r="E876" s="178" t="str">
        <f>IF($C876="","",VLOOKUP($C876,分類コード!$B$1:$C$11,2,0))</f>
        <v/>
      </c>
      <c r="F876" s="30"/>
      <c r="G876" s="28"/>
      <c r="H876" s="13"/>
      <c r="I876" s="28"/>
      <c r="M876" s="31"/>
      <c r="N876" s="31"/>
      <c r="O876" s="31"/>
      <c r="P876" s="31"/>
      <c r="Q876" s="31"/>
      <c r="R876" s="31"/>
      <c r="S876" s="31"/>
      <c r="T876" s="31"/>
      <c r="U876" s="31"/>
      <c r="Y876" s="31"/>
      <c r="Z876" s="31"/>
      <c r="AA876" s="31"/>
    </row>
    <row r="877" spans="1:27" s="6" customFormat="1">
      <c r="A877" s="10"/>
      <c r="B877" s="31"/>
      <c r="C877" s="177"/>
      <c r="D877" s="31"/>
      <c r="E877" s="178" t="str">
        <f>IF($C877="","",VLOOKUP($C877,分類コード!$B$1:$C$11,2,0))</f>
        <v/>
      </c>
      <c r="F877" s="30"/>
      <c r="G877" s="28"/>
      <c r="H877" s="13"/>
      <c r="I877" s="28"/>
      <c r="M877" s="31"/>
      <c r="N877" s="31"/>
      <c r="O877" s="31"/>
      <c r="P877" s="31"/>
      <c r="Q877" s="31"/>
      <c r="R877" s="31"/>
      <c r="S877" s="31"/>
      <c r="T877" s="31"/>
      <c r="U877" s="31"/>
      <c r="Y877" s="31"/>
      <c r="Z877" s="31"/>
      <c r="AA877" s="31"/>
    </row>
    <row r="878" spans="1:27" s="6" customFormat="1">
      <c r="A878" s="10"/>
      <c r="B878" s="31"/>
      <c r="C878" s="177"/>
      <c r="D878" s="31"/>
      <c r="E878" s="178" t="str">
        <f>IF($C878="","",VLOOKUP($C878,分類コード!$B$1:$C$11,2,0))</f>
        <v/>
      </c>
      <c r="F878" s="30"/>
      <c r="G878" s="28"/>
      <c r="H878" s="13"/>
      <c r="I878" s="28"/>
      <c r="M878" s="31"/>
      <c r="N878" s="31"/>
      <c r="O878" s="31"/>
      <c r="P878" s="31"/>
      <c r="Q878" s="31"/>
      <c r="R878" s="31"/>
      <c r="S878" s="31"/>
      <c r="T878" s="31"/>
      <c r="U878" s="31"/>
      <c r="Y878" s="31"/>
      <c r="Z878" s="31"/>
      <c r="AA878" s="31"/>
    </row>
    <row r="879" spans="1:27" s="6" customFormat="1">
      <c r="A879" s="10"/>
      <c r="B879" s="31"/>
      <c r="C879" s="177"/>
      <c r="D879" s="31"/>
      <c r="E879" s="178" t="str">
        <f>IF($C879="","",VLOOKUP($C879,分類コード!$B$1:$C$11,2,0))</f>
        <v/>
      </c>
      <c r="F879" s="30"/>
      <c r="G879" s="28"/>
      <c r="H879" s="13"/>
      <c r="I879" s="28"/>
      <c r="M879" s="31"/>
      <c r="N879" s="31"/>
      <c r="O879" s="31"/>
      <c r="P879" s="31"/>
      <c r="Q879" s="31"/>
      <c r="R879" s="31"/>
      <c r="S879" s="31"/>
      <c r="T879" s="31"/>
      <c r="U879" s="31"/>
      <c r="Y879" s="31"/>
      <c r="Z879" s="31"/>
      <c r="AA879" s="31"/>
    </row>
    <row r="880" spans="1:27" s="6" customFormat="1">
      <c r="A880" s="10"/>
      <c r="B880" s="31"/>
      <c r="C880" s="177"/>
      <c r="D880" s="31"/>
      <c r="E880" s="178" t="str">
        <f>IF($C880="","",VLOOKUP($C880,分類コード!$B$1:$C$11,2,0))</f>
        <v/>
      </c>
      <c r="F880" s="30"/>
      <c r="G880" s="28"/>
      <c r="H880" s="13"/>
      <c r="I880" s="28"/>
      <c r="M880" s="31"/>
      <c r="N880" s="31"/>
      <c r="O880" s="31"/>
      <c r="P880" s="31"/>
      <c r="Q880" s="31"/>
      <c r="R880" s="31"/>
      <c r="S880" s="31"/>
      <c r="T880" s="31"/>
      <c r="U880" s="31"/>
      <c r="Y880" s="31"/>
      <c r="Z880" s="31"/>
      <c r="AA880" s="31"/>
    </row>
    <row r="881" spans="1:27" s="6" customFormat="1">
      <c r="A881" s="10"/>
      <c r="B881" s="31"/>
      <c r="C881" s="177"/>
      <c r="D881" s="31"/>
      <c r="E881" s="178" t="str">
        <f>IF($C881="","",VLOOKUP($C881,分類コード!$B$1:$C$11,2,0))</f>
        <v/>
      </c>
      <c r="F881" s="30"/>
      <c r="G881" s="28"/>
      <c r="H881" s="13"/>
      <c r="I881" s="28"/>
      <c r="M881" s="31"/>
      <c r="N881" s="31"/>
      <c r="O881" s="31"/>
      <c r="P881" s="31"/>
      <c r="Q881" s="31"/>
      <c r="R881" s="31"/>
      <c r="S881" s="31"/>
      <c r="T881" s="31"/>
      <c r="U881" s="31"/>
      <c r="Y881" s="31"/>
      <c r="Z881" s="31"/>
      <c r="AA881" s="31"/>
    </row>
    <row r="882" spans="1:27" s="6" customFormat="1">
      <c r="A882" s="10"/>
      <c r="B882" s="31"/>
      <c r="C882" s="177"/>
      <c r="D882" s="31"/>
      <c r="E882" s="178" t="str">
        <f>IF($C882="","",VLOOKUP($C882,分類コード!$B$1:$C$11,2,0))</f>
        <v/>
      </c>
      <c r="F882" s="30"/>
      <c r="G882" s="28"/>
      <c r="H882" s="13"/>
      <c r="I882" s="28"/>
      <c r="M882" s="31"/>
      <c r="N882" s="31"/>
      <c r="O882" s="31"/>
      <c r="P882" s="31"/>
      <c r="Q882" s="31"/>
      <c r="R882" s="31"/>
      <c r="S882" s="31"/>
      <c r="T882" s="31"/>
      <c r="U882" s="31"/>
      <c r="Y882" s="31"/>
      <c r="Z882" s="31"/>
      <c r="AA882" s="31"/>
    </row>
    <row r="883" spans="1:27" s="6" customFormat="1">
      <c r="A883" s="10"/>
      <c r="B883" s="31"/>
      <c r="C883" s="177"/>
      <c r="D883" s="31"/>
      <c r="E883" s="178" t="str">
        <f>IF($C883="","",VLOOKUP($C883,分類コード!$B$1:$C$11,2,0))</f>
        <v/>
      </c>
      <c r="F883" s="30"/>
      <c r="G883" s="28"/>
      <c r="H883" s="13"/>
      <c r="I883" s="28"/>
      <c r="M883" s="31"/>
      <c r="N883" s="31"/>
      <c r="O883" s="31"/>
      <c r="P883" s="31"/>
      <c r="Q883" s="31"/>
      <c r="R883" s="31"/>
      <c r="S883" s="31"/>
      <c r="T883" s="31"/>
      <c r="U883" s="31"/>
      <c r="Y883" s="31"/>
      <c r="Z883" s="31"/>
      <c r="AA883" s="31"/>
    </row>
    <row r="884" spans="1:27" s="6" customFormat="1">
      <c r="A884" s="10"/>
      <c r="B884" s="31"/>
      <c r="C884" s="177"/>
      <c r="D884" s="31"/>
      <c r="E884" s="178" t="str">
        <f>IF($C884="","",VLOOKUP($C884,分類コード!$B$1:$C$11,2,0))</f>
        <v/>
      </c>
      <c r="F884" s="30"/>
      <c r="G884" s="28"/>
      <c r="H884" s="13"/>
      <c r="I884" s="28"/>
      <c r="M884" s="31"/>
      <c r="N884" s="31"/>
      <c r="O884" s="31"/>
      <c r="P884" s="31"/>
      <c r="Q884" s="31"/>
      <c r="R884" s="31"/>
      <c r="S884" s="31"/>
      <c r="T884" s="31"/>
      <c r="U884" s="31"/>
      <c r="Y884" s="31"/>
      <c r="Z884" s="31"/>
      <c r="AA884" s="31"/>
    </row>
    <row r="885" spans="1:27" s="6" customFormat="1">
      <c r="A885" s="10"/>
      <c r="B885" s="31"/>
      <c r="C885" s="177"/>
      <c r="D885" s="31"/>
      <c r="E885" s="178" t="str">
        <f>IF($C885="","",VLOOKUP($C885,分類コード!$B$1:$C$11,2,0))</f>
        <v/>
      </c>
      <c r="F885" s="30"/>
      <c r="G885" s="28"/>
      <c r="H885" s="13"/>
      <c r="I885" s="28"/>
      <c r="M885" s="31"/>
      <c r="N885" s="31"/>
      <c r="O885" s="31"/>
      <c r="P885" s="31"/>
      <c r="Q885" s="31"/>
      <c r="R885" s="31"/>
      <c r="S885" s="31"/>
      <c r="T885" s="31"/>
      <c r="U885" s="31"/>
      <c r="Y885" s="31"/>
      <c r="Z885" s="31"/>
      <c r="AA885" s="31"/>
    </row>
    <row r="886" spans="1:27" s="6" customFormat="1">
      <c r="A886" s="10"/>
      <c r="B886" s="31"/>
      <c r="C886" s="177"/>
      <c r="D886" s="31"/>
      <c r="E886" s="178" t="str">
        <f>IF($C886="","",VLOOKUP($C886,分類コード!$B$1:$C$11,2,0))</f>
        <v/>
      </c>
      <c r="F886" s="30"/>
      <c r="G886" s="28"/>
      <c r="H886" s="13"/>
      <c r="I886" s="28"/>
      <c r="M886" s="31"/>
      <c r="N886" s="31"/>
      <c r="O886" s="31"/>
      <c r="P886" s="31"/>
      <c r="Q886" s="31"/>
      <c r="R886" s="31"/>
      <c r="S886" s="31"/>
      <c r="T886" s="31"/>
      <c r="U886" s="31"/>
      <c r="Y886" s="31"/>
      <c r="Z886" s="31"/>
      <c r="AA886" s="31"/>
    </row>
    <row r="887" spans="1:27" s="6" customFormat="1">
      <c r="A887" s="10"/>
      <c r="B887" s="31"/>
      <c r="C887" s="177"/>
      <c r="D887" s="31"/>
      <c r="E887" s="178" t="str">
        <f>IF($C887="","",VLOOKUP($C887,分類コード!$B$1:$C$11,2,0))</f>
        <v/>
      </c>
      <c r="F887" s="30"/>
      <c r="G887" s="28"/>
      <c r="H887" s="13"/>
      <c r="I887" s="28"/>
      <c r="M887" s="31"/>
      <c r="N887" s="31"/>
      <c r="O887" s="31"/>
      <c r="P887" s="31"/>
      <c r="Q887" s="31"/>
      <c r="R887" s="31"/>
      <c r="S887" s="31"/>
      <c r="T887" s="31"/>
      <c r="U887" s="31"/>
      <c r="Y887" s="31"/>
      <c r="Z887" s="31"/>
      <c r="AA887" s="31"/>
    </row>
    <row r="888" spans="1:27" s="6" customFormat="1">
      <c r="A888" s="10"/>
      <c r="B888" s="31"/>
      <c r="C888" s="177"/>
      <c r="D888" s="31"/>
      <c r="E888" s="178" t="str">
        <f>IF($C888="","",VLOOKUP($C888,分類コード!$B$1:$C$11,2,0))</f>
        <v/>
      </c>
      <c r="F888" s="30"/>
      <c r="G888" s="28"/>
      <c r="H888" s="13"/>
      <c r="I888" s="28"/>
      <c r="M888" s="31"/>
      <c r="N888" s="31"/>
      <c r="O888" s="31"/>
      <c r="P888" s="31"/>
      <c r="Q888" s="31"/>
      <c r="R888" s="31"/>
      <c r="S888" s="31"/>
      <c r="T888" s="31"/>
      <c r="U888" s="31"/>
      <c r="Y888" s="31"/>
      <c r="Z888" s="31"/>
      <c r="AA888" s="31"/>
    </row>
    <row r="889" spans="1:27" s="6" customFormat="1">
      <c r="A889" s="10"/>
      <c r="B889" s="31"/>
      <c r="C889" s="177"/>
      <c r="D889" s="31"/>
      <c r="E889" s="178" t="str">
        <f>IF($C889="","",VLOOKUP($C889,分類コード!$B$1:$C$11,2,0))</f>
        <v/>
      </c>
      <c r="F889" s="30"/>
      <c r="G889" s="28"/>
      <c r="H889" s="13"/>
      <c r="I889" s="28"/>
      <c r="M889" s="31"/>
      <c r="N889" s="31"/>
      <c r="O889" s="31"/>
      <c r="P889" s="31"/>
      <c r="Q889" s="31"/>
      <c r="R889" s="31"/>
      <c r="S889" s="31"/>
      <c r="T889" s="31"/>
      <c r="U889" s="31"/>
      <c r="Y889" s="31"/>
      <c r="Z889" s="31"/>
      <c r="AA889" s="31"/>
    </row>
    <row r="890" spans="1:27" s="6" customFormat="1">
      <c r="A890" s="10"/>
      <c r="B890" s="31"/>
      <c r="C890" s="177"/>
      <c r="D890" s="31"/>
      <c r="E890" s="178" t="str">
        <f>IF($C890="","",VLOOKUP($C890,分類コード!$B$1:$C$11,2,0))</f>
        <v/>
      </c>
      <c r="F890" s="30"/>
      <c r="G890" s="28"/>
      <c r="H890" s="13"/>
      <c r="I890" s="28"/>
      <c r="M890" s="31"/>
      <c r="N890" s="31"/>
      <c r="O890" s="31"/>
      <c r="P890" s="31"/>
      <c r="Q890" s="31"/>
      <c r="R890" s="31"/>
      <c r="S890" s="31"/>
      <c r="T890" s="31"/>
      <c r="U890" s="31"/>
      <c r="Y890" s="31"/>
      <c r="Z890" s="31"/>
      <c r="AA890" s="31"/>
    </row>
    <row r="891" spans="1:27" s="6" customFormat="1">
      <c r="A891" s="10"/>
      <c r="B891" s="31"/>
      <c r="C891" s="177"/>
      <c r="D891" s="31"/>
      <c r="E891" s="178" t="str">
        <f>IF($C891="","",VLOOKUP($C891,分類コード!$B$1:$C$11,2,0))</f>
        <v/>
      </c>
      <c r="F891" s="30"/>
      <c r="G891" s="28"/>
      <c r="H891" s="13"/>
      <c r="I891" s="28"/>
      <c r="M891" s="31"/>
      <c r="N891" s="31"/>
      <c r="O891" s="31"/>
      <c r="P891" s="31"/>
      <c r="Q891" s="31"/>
      <c r="R891" s="31"/>
      <c r="S891" s="31"/>
      <c r="T891" s="31"/>
      <c r="U891" s="31"/>
      <c r="Y891" s="31"/>
      <c r="Z891" s="31"/>
      <c r="AA891" s="31"/>
    </row>
    <row r="892" spans="1:27" s="6" customFormat="1">
      <c r="A892" s="10"/>
      <c r="B892" s="31"/>
      <c r="C892" s="177"/>
      <c r="D892" s="31"/>
      <c r="E892" s="178" t="str">
        <f>IF($C892="","",VLOOKUP($C892,分類コード!$B$1:$C$11,2,0))</f>
        <v/>
      </c>
      <c r="F892" s="30"/>
      <c r="G892" s="28"/>
      <c r="H892" s="13"/>
      <c r="I892" s="28"/>
      <c r="M892" s="31"/>
      <c r="N892" s="31"/>
      <c r="O892" s="31"/>
      <c r="P892" s="31"/>
      <c r="Q892" s="31"/>
      <c r="R892" s="31"/>
      <c r="S892" s="31"/>
      <c r="T892" s="31"/>
      <c r="U892" s="31"/>
      <c r="Y892" s="31"/>
      <c r="Z892" s="31"/>
      <c r="AA892" s="31"/>
    </row>
    <row r="893" spans="1:27" s="6" customFormat="1">
      <c r="A893" s="10"/>
      <c r="B893" s="31"/>
      <c r="C893" s="177"/>
      <c r="D893" s="31"/>
      <c r="E893" s="178" t="str">
        <f>IF($C893="","",VLOOKUP($C893,分類コード!$B$1:$C$11,2,0))</f>
        <v/>
      </c>
      <c r="F893" s="30"/>
      <c r="G893" s="28"/>
      <c r="H893" s="13"/>
      <c r="I893" s="28"/>
      <c r="M893" s="31"/>
      <c r="N893" s="31"/>
      <c r="O893" s="31"/>
      <c r="P893" s="31"/>
      <c r="Q893" s="31"/>
      <c r="R893" s="31"/>
      <c r="S893" s="31"/>
      <c r="T893" s="31"/>
      <c r="U893" s="31"/>
      <c r="Y893" s="31"/>
      <c r="Z893" s="31"/>
      <c r="AA893" s="31"/>
    </row>
    <row r="894" spans="1:27" s="6" customFormat="1">
      <c r="A894" s="10"/>
      <c r="B894" s="31"/>
      <c r="C894" s="177"/>
      <c r="D894" s="31"/>
      <c r="E894" s="178" t="str">
        <f>IF($C894="","",VLOOKUP($C894,分類コード!$B$1:$C$11,2,0))</f>
        <v/>
      </c>
      <c r="F894" s="30"/>
      <c r="G894" s="28"/>
      <c r="H894" s="13"/>
      <c r="I894" s="28"/>
      <c r="M894" s="31"/>
      <c r="N894" s="31"/>
      <c r="O894" s="31"/>
      <c r="P894" s="31"/>
      <c r="Q894" s="31"/>
      <c r="R894" s="31"/>
      <c r="S894" s="31"/>
      <c r="T894" s="31"/>
      <c r="U894" s="31"/>
      <c r="Y894" s="31"/>
      <c r="Z894" s="31"/>
      <c r="AA894" s="31"/>
    </row>
    <row r="895" spans="1:27" s="6" customFormat="1">
      <c r="A895" s="10"/>
      <c r="B895" s="31"/>
      <c r="C895" s="177"/>
      <c r="D895" s="31"/>
      <c r="E895" s="178" t="str">
        <f>IF($C895="","",VLOOKUP($C895,分類コード!$B$1:$C$11,2,0))</f>
        <v/>
      </c>
      <c r="F895" s="30"/>
      <c r="G895" s="28"/>
      <c r="H895" s="13"/>
      <c r="I895" s="28"/>
      <c r="M895" s="31"/>
      <c r="N895" s="31"/>
      <c r="O895" s="31"/>
      <c r="P895" s="31"/>
      <c r="Q895" s="31"/>
      <c r="R895" s="31"/>
      <c r="S895" s="31"/>
      <c r="T895" s="31"/>
      <c r="U895" s="31"/>
      <c r="Y895" s="31"/>
      <c r="Z895" s="31"/>
      <c r="AA895" s="31"/>
    </row>
    <row r="896" spans="1:27" s="6" customFormat="1">
      <c r="A896" s="10"/>
      <c r="B896" s="31"/>
      <c r="C896" s="177"/>
      <c r="D896" s="31"/>
      <c r="E896" s="178" t="str">
        <f>IF($C896="","",VLOOKUP($C896,分類コード!$B$1:$C$11,2,0))</f>
        <v/>
      </c>
      <c r="F896" s="30"/>
      <c r="G896" s="28"/>
      <c r="H896" s="13"/>
      <c r="I896" s="28"/>
      <c r="M896" s="31"/>
      <c r="N896" s="31"/>
      <c r="O896" s="31"/>
      <c r="P896" s="31"/>
      <c r="Q896" s="31"/>
      <c r="R896" s="31"/>
      <c r="S896" s="31"/>
      <c r="T896" s="31"/>
      <c r="U896" s="31"/>
      <c r="Y896" s="31"/>
      <c r="Z896" s="31"/>
      <c r="AA896" s="31"/>
    </row>
    <row r="897" spans="1:27" s="6" customFormat="1">
      <c r="A897" s="10"/>
      <c r="B897" s="31"/>
      <c r="C897" s="177"/>
      <c r="D897" s="31"/>
      <c r="E897" s="178" t="str">
        <f>IF($C897="","",VLOOKUP($C897,分類コード!$B$1:$C$11,2,0))</f>
        <v/>
      </c>
      <c r="F897" s="30"/>
      <c r="G897" s="28"/>
      <c r="H897" s="13"/>
      <c r="I897" s="28"/>
      <c r="M897" s="31"/>
      <c r="N897" s="31"/>
      <c r="O897" s="31"/>
      <c r="P897" s="31"/>
      <c r="Q897" s="31"/>
      <c r="R897" s="31"/>
      <c r="S897" s="31"/>
      <c r="T897" s="31"/>
      <c r="U897" s="31"/>
      <c r="Y897" s="31"/>
      <c r="Z897" s="31"/>
      <c r="AA897" s="31"/>
    </row>
    <row r="898" spans="1:27" s="6" customFormat="1">
      <c r="A898" s="10"/>
      <c r="B898" s="31"/>
      <c r="C898" s="177"/>
      <c r="D898" s="31"/>
      <c r="E898" s="178" t="str">
        <f>IF($C898="","",VLOOKUP($C898,分類コード!$B$1:$C$11,2,0))</f>
        <v/>
      </c>
      <c r="F898" s="30"/>
      <c r="G898" s="28"/>
      <c r="H898" s="13"/>
      <c r="I898" s="28"/>
      <c r="M898" s="31"/>
      <c r="N898" s="31"/>
      <c r="O898" s="31"/>
      <c r="P898" s="31"/>
      <c r="Q898" s="31"/>
      <c r="R898" s="31"/>
      <c r="S898" s="31"/>
      <c r="T898" s="31"/>
      <c r="U898" s="31"/>
      <c r="Y898" s="31"/>
      <c r="Z898" s="31"/>
      <c r="AA898" s="31"/>
    </row>
    <row r="899" spans="1:27" s="6" customFormat="1">
      <c r="A899" s="10"/>
      <c r="B899" s="31"/>
      <c r="C899" s="177"/>
      <c r="D899" s="31"/>
      <c r="E899" s="178" t="str">
        <f>IF($C899="","",VLOOKUP($C899,分類コード!$B$1:$C$11,2,0))</f>
        <v/>
      </c>
      <c r="F899" s="30"/>
      <c r="G899" s="28"/>
      <c r="H899" s="13"/>
      <c r="I899" s="28"/>
      <c r="M899" s="31"/>
      <c r="N899" s="31"/>
      <c r="O899" s="31"/>
      <c r="P899" s="31"/>
      <c r="Q899" s="31"/>
      <c r="R899" s="31"/>
      <c r="S899" s="31"/>
      <c r="T899" s="31"/>
      <c r="U899" s="31"/>
      <c r="Y899" s="31"/>
      <c r="Z899" s="31"/>
      <c r="AA899" s="31"/>
    </row>
    <row r="900" spans="1:27" s="6" customFormat="1">
      <c r="A900" s="10"/>
      <c r="B900" s="31"/>
      <c r="C900" s="177"/>
      <c r="D900" s="31"/>
      <c r="E900" s="178" t="str">
        <f>IF($C900="","",VLOOKUP($C900,分類コード!$B$1:$C$11,2,0))</f>
        <v/>
      </c>
      <c r="F900" s="30"/>
      <c r="G900" s="28"/>
      <c r="H900" s="13"/>
      <c r="I900" s="28"/>
      <c r="M900" s="31"/>
      <c r="N900" s="31"/>
      <c r="O900" s="31"/>
      <c r="P900" s="31"/>
      <c r="Q900" s="31"/>
      <c r="R900" s="31"/>
      <c r="S900" s="31"/>
      <c r="T900" s="31"/>
      <c r="U900" s="31"/>
      <c r="Y900" s="31"/>
      <c r="Z900" s="31"/>
      <c r="AA900" s="31"/>
    </row>
    <row r="901" spans="1:27" s="6" customFormat="1">
      <c r="A901" s="10"/>
      <c r="B901" s="31"/>
      <c r="C901" s="177"/>
      <c r="D901" s="31"/>
      <c r="E901" s="178" t="str">
        <f>IF($C901="","",VLOOKUP($C901,分類コード!$B$1:$C$11,2,0))</f>
        <v/>
      </c>
      <c r="F901" s="30"/>
      <c r="G901" s="28"/>
      <c r="H901" s="13"/>
      <c r="I901" s="28"/>
      <c r="M901" s="31"/>
      <c r="N901" s="31"/>
      <c r="O901" s="31"/>
      <c r="P901" s="31"/>
      <c r="Q901" s="31"/>
      <c r="R901" s="31"/>
      <c r="S901" s="31"/>
      <c r="T901" s="31"/>
      <c r="U901" s="31"/>
      <c r="Y901" s="31"/>
      <c r="Z901" s="31"/>
      <c r="AA901" s="31"/>
    </row>
    <row r="902" spans="1:27" s="6" customFormat="1">
      <c r="A902" s="10"/>
      <c r="B902" s="31"/>
      <c r="C902" s="177"/>
      <c r="D902" s="31"/>
      <c r="E902" s="178" t="str">
        <f>IF($C902="","",VLOOKUP($C902,分類コード!$B$1:$C$11,2,0))</f>
        <v/>
      </c>
      <c r="F902" s="30"/>
      <c r="G902" s="28"/>
      <c r="H902" s="13"/>
      <c r="I902" s="28"/>
      <c r="M902" s="31"/>
      <c r="N902" s="31"/>
      <c r="O902" s="31"/>
      <c r="P902" s="31"/>
      <c r="Q902" s="31"/>
      <c r="R902" s="31"/>
      <c r="S902" s="31"/>
      <c r="T902" s="31"/>
      <c r="U902" s="31"/>
      <c r="Y902" s="31"/>
      <c r="Z902" s="31"/>
      <c r="AA902" s="31"/>
    </row>
    <row r="903" spans="1:27" s="6" customFormat="1">
      <c r="A903" s="10"/>
      <c r="B903" s="31"/>
      <c r="C903" s="177"/>
      <c r="D903" s="31"/>
      <c r="E903" s="178" t="str">
        <f>IF($C903="","",VLOOKUP($C903,分類コード!$B$1:$C$11,2,0))</f>
        <v/>
      </c>
      <c r="F903" s="30"/>
      <c r="G903" s="28"/>
      <c r="H903" s="13"/>
      <c r="I903" s="28"/>
      <c r="M903" s="31"/>
      <c r="N903" s="31"/>
      <c r="O903" s="31"/>
      <c r="P903" s="31"/>
      <c r="Q903" s="31"/>
      <c r="R903" s="31"/>
      <c r="S903" s="31"/>
      <c r="T903" s="31"/>
      <c r="U903" s="31"/>
      <c r="Y903" s="31"/>
      <c r="Z903" s="31"/>
      <c r="AA903" s="31"/>
    </row>
    <row r="904" spans="1:27" s="6" customFormat="1">
      <c r="A904" s="10"/>
      <c r="B904" s="31"/>
      <c r="C904" s="177"/>
      <c r="D904" s="31"/>
      <c r="E904" s="178" t="str">
        <f>IF($C904="","",VLOOKUP($C904,分類コード!$B$1:$C$11,2,0))</f>
        <v/>
      </c>
      <c r="F904" s="30"/>
      <c r="G904" s="28"/>
      <c r="H904" s="13"/>
      <c r="I904" s="28"/>
      <c r="M904" s="31"/>
      <c r="N904" s="31"/>
      <c r="O904" s="31"/>
      <c r="P904" s="31"/>
      <c r="Q904" s="31"/>
      <c r="R904" s="31"/>
      <c r="S904" s="31"/>
      <c r="T904" s="31"/>
      <c r="U904" s="31"/>
      <c r="Y904" s="31"/>
      <c r="Z904" s="31"/>
      <c r="AA904" s="31"/>
    </row>
    <row r="905" spans="1:27" s="6" customFormat="1">
      <c r="A905" s="10"/>
      <c r="B905" s="31"/>
      <c r="C905" s="177"/>
      <c r="D905" s="31"/>
      <c r="E905" s="178" t="str">
        <f>IF($C905="","",VLOOKUP($C905,分類コード!$B$1:$C$11,2,0))</f>
        <v/>
      </c>
      <c r="F905" s="30"/>
      <c r="G905" s="28"/>
      <c r="H905" s="13"/>
      <c r="I905" s="28"/>
      <c r="M905" s="31"/>
      <c r="N905" s="31"/>
      <c r="O905" s="31"/>
      <c r="P905" s="31"/>
      <c r="Q905" s="31"/>
      <c r="R905" s="31"/>
      <c r="S905" s="31"/>
      <c r="T905" s="31"/>
      <c r="U905" s="31"/>
      <c r="Y905" s="31"/>
      <c r="Z905" s="31"/>
      <c r="AA905" s="31"/>
    </row>
    <row r="906" spans="1:27" s="6" customFormat="1">
      <c r="A906" s="10"/>
      <c r="B906" s="31"/>
      <c r="C906" s="177"/>
      <c r="D906" s="31"/>
      <c r="E906" s="178" t="str">
        <f>IF($C906="","",VLOOKUP($C906,分類コード!$B$1:$C$11,2,0))</f>
        <v/>
      </c>
      <c r="F906" s="30"/>
      <c r="G906" s="28"/>
      <c r="H906" s="13"/>
      <c r="I906" s="28"/>
      <c r="M906" s="31"/>
      <c r="N906" s="31"/>
      <c r="O906" s="31"/>
      <c r="P906" s="31"/>
      <c r="Q906" s="31"/>
      <c r="R906" s="31"/>
      <c r="S906" s="31"/>
      <c r="T906" s="31"/>
      <c r="U906" s="31"/>
      <c r="Y906" s="31"/>
      <c r="Z906" s="31"/>
      <c r="AA906" s="31"/>
    </row>
    <row r="907" spans="1:27" s="6" customFormat="1">
      <c r="A907" s="10"/>
      <c r="B907" s="31"/>
      <c r="C907" s="177"/>
      <c r="D907" s="31"/>
      <c r="E907" s="178" t="str">
        <f>IF($C907="","",VLOOKUP($C907,分類コード!$B$1:$C$11,2,0))</f>
        <v/>
      </c>
      <c r="F907" s="30"/>
      <c r="G907" s="28"/>
      <c r="H907" s="13"/>
      <c r="I907" s="28"/>
      <c r="M907" s="31"/>
      <c r="N907" s="31"/>
      <c r="O907" s="31"/>
      <c r="P907" s="31"/>
      <c r="Q907" s="31"/>
      <c r="R907" s="31"/>
      <c r="S907" s="31"/>
      <c r="T907" s="31"/>
      <c r="U907" s="31"/>
      <c r="Y907" s="31"/>
      <c r="Z907" s="31"/>
      <c r="AA907" s="31"/>
    </row>
    <row r="908" spans="1:27" s="6" customFormat="1">
      <c r="A908" s="10"/>
      <c r="B908" s="31"/>
      <c r="C908" s="177"/>
      <c r="D908" s="31"/>
      <c r="E908" s="178" t="str">
        <f>IF($C908="","",VLOOKUP($C908,分類コード!$B$1:$C$11,2,0))</f>
        <v/>
      </c>
      <c r="F908" s="30"/>
      <c r="G908" s="28"/>
      <c r="H908" s="13"/>
      <c r="I908" s="28"/>
      <c r="M908" s="31"/>
      <c r="N908" s="31"/>
      <c r="O908" s="31"/>
      <c r="P908" s="31"/>
      <c r="Q908" s="31"/>
      <c r="R908" s="31"/>
      <c r="S908" s="31"/>
      <c r="T908" s="31"/>
      <c r="U908" s="31"/>
      <c r="Y908" s="31"/>
      <c r="Z908" s="31"/>
      <c r="AA908" s="31"/>
    </row>
    <row r="909" spans="1:27" s="6" customFormat="1">
      <c r="A909" s="10"/>
      <c r="B909" s="31"/>
      <c r="C909" s="177"/>
      <c r="D909" s="31"/>
      <c r="E909" s="178" t="str">
        <f>IF($C909="","",VLOOKUP($C909,分類コード!$B$1:$C$11,2,0))</f>
        <v/>
      </c>
      <c r="F909" s="30"/>
      <c r="G909" s="28"/>
      <c r="H909" s="13"/>
      <c r="I909" s="28"/>
      <c r="M909" s="31"/>
      <c r="N909" s="31"/>
      <c r="O909" s="31"/>
      <c r="P909" s="31"/>
      <c r="Q909" s="31"/>
      <c r="R909" s="31"/>
      <c r="S909" s="31"/>
      <c r="T909" s="31"/>
      <c r="U909" s="31"/>
      <c r="Y909" s="31"/>
      <c r="Z909" s="31"/>
      <c r="AA909" s="31"/>
    </row>
    <row r="910" spans="1:27" s="6" customFormat="1">
      <c r="A910" s="10"/>
      <c r="B910" s="31"/>
      <c r="C910" s="177"/>
      <c r="D910" s="31"/>
      <c r="E910" s="178" t="str">
        <f>IF($C910="","",VLOOKUP($C910,分類コード!$B$1:$C$11,2,0))</f>
        <v/>
      </c>
      <c r="F910" s="30"/>
      <c r="G910" s="28"/>
      <c r="H910" s="13"/>
      <c r="I910" s="28"/>
      <c r="M910" s="31"/>
      <c r="N910" s="31"/>
      <c r="O910" s="31"/>
      <c r="P910" s="31"/>
      <c r="Q910" s="31"/>
      <c r="R910" s="31"/>
      <c r="S910" s="31"/>
      <c r="T910" s="31"/>
      <c r="U910" s="31"/>
      <c r="Y910" s="31"/>
      <c r="Z910" s="31"/>
      <c r="AA910" s="31"/>
    </row>
    <row r="911" spans="1:27" s="6" customFormat="1">
      <c r="A911" s="10"/>
      <c r="B911" s="31"/>
      <c r="C911" s="177"/>
      <c r="D911" s="31"/>
      <c r="E911" s="178" t="str">
        <f>IF($C911="","",VLOOKUP($C911,分類コード!$B$1:$C$11,2,0))</f>
        <v/>
      </c>
      <c r="F911" s="30"/>
      <c r="G911" s="28"/>
      <c r="H911" s="13"/>
      <c r="I911" s="28"/>
      <c r="M911" s="31"/>
      <c r="N911" s="31"/>
      <c r="O911" s="31"/>
      <c r="P911" s="31"/>
      <c r="Q911" s="31"/>
      <c r="R911" s="31"/>
      <c r="S911" s="31"/>
      <c r="T911" s="31"/>
      <c r="U911" s="31"/>
      <c r="Y911" s="31"/>
      <c r="Z911" s="31"/>
      <c r="AA911" s="31"/>
    </row>
    <row r="912" spans="1:27" s="6" customFormat="1">
      <c r="A912" s="10"/>
      <c r="B912" s="31"/>
      <c r="C912" s="177"/>
      <c r="D912" s="31"/>
      <c r="E912" s="178" t="str">
        <f>IF($C912="","",VLOOKUP($C912,分類コード!$B$1:$C$11,2,0))</f>
        <v/>
      </c>
      <c r="F912" s="30"/>
      <c r="G912" s="28"/>
      <c r="H912" s="13"/>
      <c r="I912" s="28"/>
      <c r="M912" s="31"/>
      <c r="N912" s="31"/>
      <c r="O912" s="31"/>
      <c r="P912" s="31"/>
      <c r="Q912" s="31"/>
      <c r="R912" s="31"/>
      <c r="S912" s="31"/>
      <c r="T912" s="31"/>
      <c r="U912" s="31"/>
      <c r="Y912" s="31"/>
      <c r="Z912" s="31"/>
      <c r="AA912" s="31"/>
    </row>
    <row r="913" spans="1:27" s="6" customFormat="1">
      <c r="A913" s="10"/>
      <c r="B913" s="31"/>
      <c r="C913" s="177"/>
      <c r="D913" s="31"/>
      <c r="E913" s="178" t="str">
        <f>IF($C913="","",VLOOKUP($C913,分類コード!$B$1:$C$11,2,0))</f>
        <v/>
      </c>
      <c r="F913" s="30"/>
      <c r="G913" s="28"/>
      <c r="H913" s="13"/>
      <c r="I913" s="28"/>
      <c r="M913" s="31"/>
      <c r="N913" s="31"/>
      <c r="O913" s="31"/>
      <c r="P913" s="31"/>
      <c r="Q913" s="31"/>
      <c r="R913" s="31"/>
      <c r="S913" s="31"/>
      <c r="T913" s="31"/>
      <c r="U913" s="31"/>
      <c r="Y913" s="31"/>
      <c r="Z913" s="31"/>
      <c r="AA913" s="31"/>
    </row>
    <row r="914" spans="1:27" s="6" customFormat="1">
      <c r="A914" s="10"/>
      <c r="B914" s="31"/>
      <c r="C914" s="177"/>
      <c r="D914" s="31"/>
      <c r="E914" s="178" t="str">
        <f>IF($C914="","",VLOOKUP($C914,分類コード!$B$1:$C$11,2,0))</f>
        <v/>
      </c>
      <c r="F914" s="30"/>
      <c r="G914" s="28"/>
      <c r="H914" s="13"/>
      <c r="I914" s="28"/>
      <c r="M914" s="31"/>
      <c r="N914" s="31"/>
      <c r="O914" s="31"/>
      <c r="P914" s="31"/>
      <c r="Q914" s="31"/>
      <c r="R914" s="31"/>
      <c r="S914" s="31"/>
      <c r="T914" s="31"/>
      <c r="U914" s="31"/>
      <c r="Y914" s="31"/>
      <c r="Z914" s="31"/>
      <c r="AA914" s="31"/>
    </row>
    <row r="915" spans="1:27" s="6" customFormat="1">
      <c r="A915" s="10"/>
      <c r="B915" s="31"/>
      <c r="C915" s="177"/>
      <c r="D915" s="31"/>
      <c r="E915" s="178" t="str">
        <f>IF($C915="","",VLOOKUP($C915,分類コード!$B$1:$C$11,2,0))</f>
        <v/>
      </c>
      <c r="F915" s="30"/>
      <c r="G915" s="28"/>
      <c r="H915" s="13"/>
      <c r="I915" s="28"/>
      <c r="M915" s="31"/>
      <c r="N915" s="31"/>
      <c r="O915" s="31"/>
      <c r="P915" s="31"/>
      <c r="Q915" s="31"/>
      <c r="R915" s="31"/>
      <c r="S915" s="31"/>
      <c r="T915" s="31"/>
      <c r="U915" s="31"/>
      <c r="Y915" s="31"/>
      <c r="Z915" s="31"/>
      <c r="AA915" s="31"/>
    </row>
    <row r="916" spans="1:27" s="6" customFormat="1">
      <c r="A916" s="10"/>
      <c r="B916" s="31"/>
      <c r="C916" s="177"/>
      <c r="D916" s="31"/>
      <c r="E916" s="178" t="str">
        <f>IF($C916="","",VLOOKUP($C916,分類コード!$B$1:$C$11,2,0))</f>
        <v/>
      </c>
      <c r="F916" s="30"/>
      <c r="G916" s="28"/>
      <c r="H916" s="13"/>
      <c r="I916" s="28"/>
      <c r="M916" s="31"/>
      <c r="N916" s="31"/>
      <c r="O916" s="31"/>
      <c r="P916" s="31"/>
      <c r="Q916" s="31"/>
      <c r="R916" s="31"/>
      <c r="S916" s="31"/>
      <c r="T916" s="31"/>
      <c r="U916" s="31"/>
      <c r="Y916" s="31"/>
      <c r="Z916" s="31"/>
      <c r="AA916" s="31"/>
    </row>
    <row r="917" spans="1:27" s="6" customFormat="1">
      <c r="A917" s="10"/>
      <c r="B917" s="31"/>
      <c r="C917" s="177"/>
      <c r="D917" s="31"/>
      <c r="E917" s="178" t="str">
        <f>IF($C917="","",VLOOKUP($C917,分類コード!$B$1:$C$11,2,0))</f>
        <v/>
      </c>
      <c r="F917" s="30"/>
      <c r="G917" s="28"/>
      <c r="H917" s="13"/>
      <c r="I917" s="28"/>
      <c r="M917" s="31"/>
      <c r="N917" s="31"/>
      <c r="O917" s="31"/>
      <c r="P917" s="31"/>
      <c r="Q917" s="31"/>
      <c r="R917" s="31"/>
      <c r="S917" s="31"/>
      <c r="T917" s="31"/>
      <c r="U917" s="31"/>
      <c r="Y917" s="31"/>
      <c r="Z917" s="31"/>
      <c r="AA917" s="31"/>
    </row>
    <row r="918" spans="1:27" s="6" customFormat="1">
      <c r="A918" s="10"/>
      <c r="B918" s="31"/>
      <c r="C918" s="177"/>
      <c r="D918" s="31"/>
      <c r="E918" s="178" t="str">
        <f>IF($C918="","",VLOOKUP($C918,分類コード!$B$1:$C$11,2,0))</f>
        <v/>
      </c>
      <c r="F918" s="30"/>
      <c r="G918" s="28"/>
      <c r="H918" s="13"/>
      <c r="I918" s="28"/>
      <c r="M918" s="31"/>
      <c r="N918" s="31"/>
      <c r="O918" s="31"/>
      <c r="P918" s="31"/>
      <c r="Q918" s="31"/>
      <c r="R918" s="31"/>
      <c r="S918" s="31"/>
      <c r="T918" s="31"/>
      <c r="U918" s="31"/>
      <c r="Y918" s="31"/>
      <c r="Z918" s="31"/>
      <c r="AA918" s="31"/>
    </row>
    <row r="919" spans="1:27" s="6" customFormat="1">
      <c r="A919" s="10"/>
      <c r="B919" s="31"/>
      <c r="C919" s="177"/>
      <c r="D919" s="31"/>
      <c r="E919" s="178" t="str">
        <f>IF($C919="","",VLOOKUP($C919,分類コード!$B$1:$C$11,2,0))</f>
        <v/>
      </c>
      <c r="F919" s="30"/>
      <c r="G919" s="28"/>
      <c r="H919" s="13"/>
      <c r="I919" s="28"/>
      <c r="M919" s="31"/>
      <c r="N919" s="31"/>
      <c r="O919" s="31"/>
      <c r="P919" s="31"/>
      <c r="Q919" s="31"/>
      <c r="R919" s="31"/>
      <c r="S919" s="31"/>
      <c r="T919" s="31"/>
      <c r="U919" s="31"/>
      <c r="Y919" s="31"/>
      <c r="Z919" s="31"/>
      <c r="AA919" s="31"/>
    </row>
    <row r="920" spans="1:27" s="6" customFormat="1">
      <c r="A920" s="10"/>
      <c r="B920" s="31"/>
      <c r="C920" s="177"/>
      <c r="D920" s="31"/>
      <c r="E920" s="178" t="str">
        <f>IF($C920="","",VLOOKUP($C920,分類コード!$B$1:$C$11,2,0))</f>
        <v/>
      </c>
      <c r="F920" s="30"/>
      <c r="G920" s="28"/>
      <c r="H920" s="13"/>
      <c r="I920" s="28"/>
      <c r="M920" s="31"/>
      <c r="N920" s="31"/>
      <c r="O920" s="31"/>
      <c r="P920" s="31"/>
      <c r="Q920" s="31"/>
      <c r="R920" s="31"/>
      <c r="S920" s="31"/>
      <c r="T920" s="31"/>
      <c r="U920" s="31"/>
      <c r="Y920" s="31"/>
      <c r="Z920" s="31"/>
      <c r="AA920" s="31"/>
    </row>
    <row r="921" spans="1:27" s="6" customFormat="1">
      <c r="A921" s="10"/>
      <c r="B921" s="31"/>
      <c r="C921" s="177"/>
      <c r="D921" s="31"/>
      <c r="E921" s="178" t="str">
        <f>IF($C921="","",VLOOKUP($C921,分類コード!$B$1:$C$11,2,0))</f>
        <v/>
      </c>
      <c r="F921" s="30"/>
      <c r="G921" s="28"/>
      <c r="H921" s="13"/>
      <c r="I921" s="28"/>
      <c r="M921" s="31"/>
      <c r="N921" s="31"/>
      <c r="O921" s="31"/>
      <c r="P921" s="31"/>
      <c r="Q921" s="31"/>
      <c r="R921" s="31"/>
      <c r="S921" s="31"/>
      <c r="T921" s="31"/>
      <c r="U921" s="31"/>
      <c r="Y921" s="31"/>
      <c r="Z921" s="31"/>
      <c r="AA921" s="31"/>
    </row>
    <row r="922" spans="1:27" s="6" customFormat="1">
      <c r="A922" s="10"/>
      <c r="B922" s="31"/>
      <c r="C922" s="177"/>
      <c r="D922" s="31"/>
      <c r="E922" s="178" t="str">
        <f>IF($C922="","",VLOOKUP($C922,分類コード!$B$1:$C$11,2,0))</f>
        <v/>
      </c>
      <c r="F922" s="30"/>
      <c r="G922" s="28"/>
      <c r="H922" s="13"/>
      <c r="I922" s="28"/>
      <c r="M922" s="31"/>
      <c r="N922" s="31"/>
      <c r="O922" s="31"/>
      <c r="P922" s="31"/>
      <c r="Q922" s="31"/>
      <c r="R922" s="31"/>
      <c r="S922" s="31"/>
      <c r="T922" s="31"/>
      <c r="U922" s="31"/>
      <c r="Y922" s="31"/>
      <c r="Z922" s="31"/>
      <c r="AA922" s="31"/>
    </row>
    <row r="923" spans="1:27" s="6" customFormat="1">
      <c r="A923" s="10"/>
      <c r="B923" s="31"/>
      <c r="C923" s="177"/>
      <c r="D923" s="31"/>
      <c r="E923" s="178" t="str">
        <f>IF($C923="","",VLOOKUP($C923,分類コード!$B$1:$C$11,2,0))</f>
        <v/>
      </c>
      <c r="F923" s="30"/>
      <c r="G923" s="28"/>
      <c r="H923" s="13"/>
      <c r="I923" s="28"/>
      <c r="M923" s="31"/>
      <c r="N923" s="31"/>
      <c r="O923" s="31"/>
      <c r="P923" s="31"/>
      <c r="Q923" s="31"/>
      <c r="R923" s="31"/>
      <c r="S923" s="31"/>
      <c r="T923" s="31"/>
      <c r="U923" s="31"/>
      <c r="Y923" s="31"/>
      <c r="Z923" s="31"/>
      <c r="AA923" s="31"/>
    </row>
    <row r="924" spans="1:27" s="6" customFormat="1">
      <c r="A924" s="10"/>
      <c r="B924" s="31"/>
      <c r="C924" s="177"/>
      <c r="D924" s="31"/>
      <c r="E924" s="178" t="str">
        <f>IF($C924="","",VLOOKUP($C924,分類コード!$B$1:$C$11,2,0))</f>
        <v/>
      </c>
      <c r="F924" s="30"/>
      <c r="G924" s="28"/>
      <c r="H924" s="13"/>
      <c r="I924" s="28"/>
      <c r="M924" s="31"/>
      <c r="N924" s="31"/>
      <c r="O924" s="31"/>
      <c r="P924" s="31"/>
      <c r="Q924" s="31"/>
      <c r="R924" s="31"/>
      <c r="S924" s="31"/>
      <c r="T924" s="31"/>
      <c r="U924" s="31"/>
      <c r="Y924" s="31"/>
      <c r="Z924" s="31"/>
      <c r="AA924" s="31"/>
    </row>
    <row r="925" spans="1:27" s="6" customFormat="1">
      <c r="A925" s="10"/>
      <c r="B925" s="31"/>
      <c r="C925" s="177"/>
      <c r="D925" s="31"/>
      <c r="E925" s="178" t="str">
        <f>IF($C925="","",VLOOKUP($C925,分類コード!$B$1:$C$11,2,0))</f>
        <v/>
      </c>
      <c r="F925" s="30"/>
      <c r="G925" s="28"/>
      <c r="H925" s="13"/>
      <c r="I925" s="28"/>
      <c r="M925" s="31"/>
      <c r="N925" s="31"/>
      <c r="O925" s="31"/>
      <c r="P925" s="31"/>
      <c r="Q925" s="31"/>
      <c r="R925" s="31"/>
      <c r="S925" s="31"/>
      <c r="T925" s="31"/>
      <c r="U925" s="31"/>
      <c r="Y925" s="31"/>
      <c r="Z925" s="31"/>
      <c r="AA925" s="31"/>
    </row>
    <row r="926" spans="1:27" s="6" customFormat="1">
      <c r="A926" s="10"/>
      <c r="B926" s="31"/>
      <c r="C926" s="177"/>
      <c r="D926" s="31"/>
      <c r="E926" s="178" t="str">
        <f>IF($C926="","",VLOOKUP($C926,分類コード!$B$1:$C$11,2,0))</f>
        <v/>
      </c>
      <c r="F926" s="30"/>
      <c r="G926" s="28"/>
      <c r="H926" s="13"/>
      <c r="I926" s="28"/>
      <c r="M926" s="31"/>
      <c r="N926" s="31"/>
      <c r="O926" s="31"/>
      <c r="P926" s="31"/>
      <c r="Q926" s="31"/>
      <c r="R926" s="31"/>
      <c r="S926" s="31"/>
      <c r="T926" s="31"/>
      <c r="U926" s="31"/>
      <c r="Y926" s="31"/>
      <c r="Z926" s="31"/>
      <c r="AA926" s="31"/>
    </row>
    <row r="927" spans="1:27" s="6" customFormat="1">
      <c r="A927" s="10"/>
      <c r="B927" s="31"/>
      <c r="C927" s="177"/>
      <c r="D927" s="31"/>
      <c r="E927" s="178" t="str">
        <f>IF($C927="","",VLOOKUP($C927,分類コード!$B$1:$C$11,2,0))</f>
        <v/>
      </c>
      <c r="F927" s="30"/>
      <c r="G927" s="28"/>
      <c r="H927" s="13"/>
      <c r="I927" s="28"/>
      <c r="M927" s="31"/>
      <c r="N927" s="31"/>
      <c r="O927" s="31"/>
      <c r="P927" s="31"/>
      <c r="Q927" s="31"/>
      <c r="R927" s="31"/>
      <c r="S927" s="31"/>
      <c r="T927" s="31"/>
      <c r="U927" s="31"/>
      <c r="Y927" s="31"/>
      <c r="Z927" s="31"/>
      <c r="AA927" s="31"/>
    </row>
    <row r="928" spans="1:27" s="6" customFormat="1">
      <c r="A928" s="10"/>
      <c r="B928" s="31"/>
      <c r="C928" s="177"/>
      <c r="D928" s="31"/>
      <c r="E928" s="178" t="str">
        <f>IF($C928="","",VLOOKUP($C928,分類コード!$B$1:$C$11,2,0))</f>
        <v/>
      </c>
      <c r="F928" s="30"/>
      <c r="G928" s="28"/>
      <c r="H928" s="13"/>
      <c r="I928" s="28"/>
      <c r="M928" s="31"/>
      <c r="N928" s="31"/>
      <c r="O928" s="31"/>
      <c r="P928" s="31"/>
      <c r="Q928" s="31"/>
      <c r="R928" s="31"/>
      <c r="S928" s="31"/>
      <c r="T928" s="31"/>
      <c r="U928" s="31"/>
      <c r="Y928" s="31"/>
      <c r="Z928" s="31"/>
      <c r="AA928" s="31"/>
    </row>
    <row r="929" spans="1:27" s="6" customFormat="1">
      <c r="A929" s="10"/>
      <c r="B929" s="31"/>
      <c r="C929" s="177"/>
      <c r="D929" s="31"/>
      <c r="E929" s="178" t="str">
        <f>IF($C929="","",VLOOKUP($C929,分類コード!$B$1:$C$11,2,0))</f>
        <v/>
      </c>
      <c r="F929" s="30"/>
      <c r="G929" s="28"/>
      <c r="H929" s="13"/>
      <c r="I929" s="28"/>
      <c r="M929" s="31"/>
      <c r="N929" s="31"/>
      <c r="O929" s="31"/>
      <c r="P929" s="31"/>
      <c r="Q929" s="31"/>
      <c r="R929" s="31"/>
      <c r="S929" s="31"/>
      <c r="T929" s="31"/>
      <c r="U929" s="31"/>
      <c r="Y929" s="31"/>
      <c r="Z929" s="31"/>
      <c r="AA929" s="31"/>
    </row>
    <row r="930" spans="1:27" s="6" customFormat="1">
      <c r="A930" s="10"/>
      <c r="B930" s="31"/>
      <c r="C930" s="177"/>
      <c r="D930" s="31"/>
      <c r="E930" s="178" t="str">
        <f>IF($C930="","",VLOOKUP($C930,分類コード!$B$1:$C$11,2,0))</f>
        <v/>
      </c>
      <c r="F930" s="30"/>
      <c r="G930" s="28"/>
      <c r="H930" s="13"/>
      <c r="I930" s="28"/>
      <c r="M930" s="31"/>
      <c r="N930" s="31"/>
      <c r="O930" s="31"/>
      <c r="P930" s="31"/>
      <c r="Q930" s="31"/>
      <c r="R930" s="31"/>
      <c r="S930" s="31"/>
      <c r="T930" s="31"/>
      <c r="U930" s="31"/>
      <c r="Y930" s="31"/>
      <c r="Z930" s="31"/>
      <c r="AA930" s="31"/>
    </row>
    <row r="931" spans="1:27" s="6" customFormat="1">
      <c r="A931" s="10"/>
      <c r="B931" s="31"/>
      <c r="C931" s="177"/>
      <c r="D931" s="31"/>
      <c r="E931" s="178" t="str">
        <f>IF($C931="","",VLOOKUP($C931,分類コード!$B$1:$C$11,2,0))</f>
        <v/>
      </c>
      <c r="F931" s="30"/>
      <c r="G931" s="28"/>
      <c r="H931" s="13"/>
      <c r="I931" s="28"/>
      <c r="M931" s="31"/>
      <c r="N931" s="31"/>
      <c r="O931" s="31"/>
      <c r="P931" s="31"/>
      <c r="Q931" s="31"/>
      <c r="R931" s="31"/>
      <c r="S931" s="31"/>
      <c r="T931" s="31"/>
      <c r="U931" s="31"/>
      <c r="Y931" s="31"/>
      <c r="Z931" s="31"/>
      <c r="AA931" s="31"/>
    </row>
    <row r="932" spans="1:27" s="6" customFormat="1">
      <c r="A932" s="10"/>
      <c r="B932" s="31"/>
      <c r="C932" s="177"/>
      <c r="D932" s="31"/>
      <c r="E932" s="178" t="str">
        <f>IF($C932="","",VLOOKUP($C932,分類コード!$B$1:$C$11,2,0))</f>
        <v/>
      </c>
      <c r="F932" s="30"/>
      <c r="G932" s="28"/>
      <c r="H932" s="13"/>
      <c r="I932" s="28"/>
      <c r="M932" s="31"/>
      <c r="N932" s="31"/>
      <c r="O932" s="31"/>
      <c r="P932" s="31"/>
      <c r="Q932" s="31"/>
      <c r="R932" s="31"/>
      <c r="S932" s="31"/>
      <c r="T932" s="31"/>
      <c r="U932" s="31"/>
      <c r="Y932" s="31"/>
      <c r="Z932" s="31"/>
      <c r="AA932" s="31"/>
    </row>
    <row r="933" spans="1:27" s="6" customFormat="1">
      <c r="A933" s="10"/>
      <c r="B933" s="31"/>
      <c r="C933" s="177"/>
      <c r="D933" s="31"/>
      <c r="E933" s="178" t="str">
        <f>IF($C933="","",VLOOKUP($C933,分類コード!$B$1:$C$11,2,0))</f>
        <v/>
      </c>
      <c r="F933" s="30"/>
      <c r="G933" s="28"/>
      <c r="H933" s="13"/>
      <c r="I933" s="28"/>
      <c r="M933" s="31"/>
      <c r="N933" s="31"/>
      <c r="O933" s="31"/>
      <c r="P933" s="31"/>
      <c r="Q933" s="31"/>
      <c r="R933" s="31"/>
      <c r="S933" s="31"/>
      <c r="T933" s="31"/>
      <c r="U933" s="31"/>
      <c r="Y933" s="31"/>
      <c r="Z933" s="31"/>
      <c r="AA933" s="31"/>
    </row>
    <row r="934" spans="1:27" s="6" customFormat="1">
      <c r="A934" s="10"/>
      <c r="B934" s="31"/>
      <c r="C934" s="177"/>
      <c r="D934" s="31"/>
      <c r="E934" s="178" t="str">
        <f>IF($C934="","",VLOOKUP($C934,分類コード!$B$1:$C$11,2,0))</f>
        <v/>
      </c>
      <c r="F934" s="30"/>
      <c r="G934" s="28"/>
      <c r="H934" s="13"/>
      <c r="I934" s="28"/>
      <c r="M934" s="31"/>
      <c r="N934" s="31"/>
      <c r="O934" s="31"/>
      <c r="P934" s="31"/>
      <c r="Q934" s="31"/>
      <c r="R934" s="31"/>
      <c r="S934" s="31"/>
      <c r="T934" s="31"/>
      <c r="U934" s="31"/>
      <c r="Y934" s="31"/>
      <c r="Z934" s="31"/>
      <c r="AA934" s="31"/>
    </row>
    <row r="935" spans="1:27" s="6" customFormat="1">
      <c r="A935" s="10"/>
      <c r="B935" s="31"/>
      <c r="C935" s="177"/>
      <c r="D935" s="31"/>
      <c r="E935" s="178" t="str">
        <f>IF($C935="","",VLOOKUP($C935,分類コード!$B$1:$C$11,2,0))</f>
        <v/>
      </c>
      <c r="F935" s="30"/>
      <c r="G935" s="28"/>
      <c r="H935" s="13"/>
      <c r="I935" s="28"/>
      <c r="M935" s="31"/>
      <c r="N935" s="31"/>
      <c r="O935" s="31"/>
      <c r="P935" s="31"/>
      <c r="Q935" s="31"/>
      <c r="R935" s="31"/>
      <c r="S935" s="31"/>
      <c r="T935" s="31"/>
      <c r="U935" s="31"/>
      <c r="Y935" s="31"/>
      <c r="Z935" s="31"/>
      <c r="AA935" s="31"/>
    </row>
    <row r="936" spans="1:27" s="6" customFormat="1">
      <c r="A936" s="10"/>
      <c r="B936" s="31"/>
      <c r="C936" s="177"/>
      <c r="D936" s="31"/>
      <c r="E936" s="178" t="str">
        <f>IF($C936="","",VLOOKUP($C936,分類コード!$B$1:$C$11,2,0))</f>
        <v/>
      </c>
      <c r="F936" s="30"/>
      <c r="G936" s="28"/>
      <c r="H936" s="13"/>
      <c r="I936" s="28"/>
      <c r="M936" s="31"/>
      <c r="N936" s="31"/>
      <c r="O936" s="31"/>
      <c r="P936" s="31"/>
      <c r="Q936" s="31"/>
      <c r="R936" s="31"/>
      <c r="S936" s="31"/>
      <c r="T936" s="31"/>
      <c r="U936" s="31"/>
      <c r="Y936" s="31"/>
      <c r="Z936" s="31"/>
      <c r="AA936" s="31"/>
    </row>
    <row r="937" spans="1:27" s="6" customFormat="1">
      <c r="A937" s="10"/>
      <c r="B937" s="31"/>
      <c r="C937" s="177"/>
      <c r="D937" s="31"/>
      <c r="E937" s="178" t="str">
        <f>IF($C937="","",VLOOKUP($C937,分類コード!$B$1:$C$11,2,0))</f>
        <v/>
      </c>
      <c r="F937" s="30"/>
      <c r="G937" s="28"/>
      <c r="H937" s="13"/>
      <c r="I937" s="28"/>
      <c r="M937" s="31"/>
      <c r="N937" s="31"/>
      <c r="O937" s="31"/>
      <c r="P937" s="31"/>
      <c r="Q937" s="31"/>
      <c r="R937" s="31"/>
      <c r="S937" s="31"/>
      <c r="T937" s="31"/>
      <c r="U937" s="31"/>
      <c r="Y937" s="31"/>
      <c r="Z937" s="31"/>
      <c r="AA937" s="31"/>
    </row>
    <row r="938" spans="1:27" s="6" customFormat="1">
      <c r="A938" s="10"/>
      <c r="B938" s="31"/>
      <c r="C938" s="177"/>
      <c r="D938" s="31"/>
      <c r="E938" s="178" t="str">
        <f>IF($C938="","",VLOOKUP($C938,分類コード!$B$1:$C$11,2,0))</f>
        <v/>
      </c>
      <c r="F938" s="30"/>
      <c r="G938" s="28"/>
      <c r="H938" s="13"/>
      <c r="I938" s="28"/>
      <c r="M938" s="31"/>
      <c r="N938" s="31"/>
      <c r="O938" s="31"/>
      <c r="P938" s="31"/>
      <c r="Q938" s="31"/>
      <c r="R938" s="31"/>
      <c r="S938" s="31"/>
      <c r="T938" s="31"/>
      <c r="U938" s="31"/>
      <c r="Y938" s="31"/>
      <c r="Z938" s="31"/>
      <c r="AA938" s="31"/>
    </row>
    <row r="939" spans="1:27" s="6" customFormat="1">
      <c r="A939" s="10"/>
      <c r="B939" s="31"/>
      <c r="C939" s="177"/>
      <c r="D939" s="31"/>
      <c r="E939" s="178" t="str">
        <f>IF($C939="","",VLOOKUP($C939,分類コード!$B$1:$C$11,2,0))</f>
        <v/>
      </c>
      <c r="F939" s="30"/>
      <c r="G939" s="28"/>
      <c r="H939" s="13"/>
      <c r="I939" s="28"/>
      <c r="M939" s="31"/>
      <c r="N939" s="31"/>
      <c r="O939" s="31"/>
      <c r="P939" s="31"/>
      <c r="Q939" s="31"/>
      <c r="R939" s="31"/>
      <c r="S939" s="31"/>
      <c r="T939" s="31"/>
      <c r="U939" s="31"/>
      <c r="Y939" s="31"/>
      <c r="Z939" s="31"/>
      <c r="AA939" s="31"/>
    </row>
    <row r="940" spans="1:27" s="6" customFormat="1">
      <c r="A940" s="10"/>
      <c r="B940" s="31"/>
      <c r="C940" s="177"/>
      <c r="D940" s="31"/>
      <c r="E940" s="178" t="str">
        <f>IF($C940="","",VLOOKUP($C940,分類コード!$B$1:$C$11,2,0))</f>
        <v/>
      </c>
      <c r="F940" s="30"/>
      <c r="G940" s="28"/>
      <c r="H940" s="13"/>
      <c r="I940" s="28"/>
      <c r="M940" s="31"/>
      <c r="N940" s="31"/>
      <c r="O940" s="31"/>
      <c r="P940" s="31"/>
      <c r="Q940" s="31"/>
      <c r="R940" s="31"/>
      <c r="S940" s="31"/>
      <c r="T940" s="31"/>
      <c r="U940" s="31"/>
      <c r="Y940" s="31"/>
      <c r="Z940" s="31"/>
      <c r="AA940" s="31"/>
    </row>
    <row r="941" spans="1:27" s="6" customFormat="1">
      <c r="A941" s="10"/>
      <c r="B941" s="31"/>
      <c r="C941" s="177"/>
      <c r="D941" s="31"/>
      <c r="E941" s="178" t="str">
        <f>IF($C941="","",VLOOKUP($C941,分類コード!$B$1:$C$11,2,0))</f>
        <v/>
      </c>
      <c r="F941" s="30"/>
      <c r="G941" s="28"/>
      <c r="H941" s="13"/>
      <c r="I941" s="28"/>
      <c r="M941" s="31"/>
      <c r="N941" s="31"/>
      <c r="O941" s="31"/>
      <c r="P941" s="31"/>
      <c r="Q941" s="31"/>
      <c r="R941" s="31"/>
      <c r="S941" s="31"/>
      <c r="T941" s="31"/>
      <c r="U941" s="31"/>
      <c r="Y941" s="31"/>
      <c r="Z941" s="31"/>
      <c r="AA941" s="31"/>
    </row>
    <row r="942" spans="1:27" s="6" customFormat="1">
      <c r="A942" s="10"/>
      <c r="B942" s="31"/>
      <c r="C942" s="177"/>
      <c r="D942" s="31"/>
      <c r="E942" s="178" t="str">
        <f>IF($C942="","",VLOOKUP($C942,分類コード!$B$1:$C$11,2,0))</f>
        <v/>
      </c>
      <c r="F942" s="30"/>
      <c r="G942" s="28"/>
      <c r="H942" s="13"/>
      <c r="I942" s="28"/>
      <c r="M942" s="31"/>
      <c r="N942" s="31"/>
      <c r="O942" s="31"/>
      <c r="P942" s="31"/>
      <c r="Q942" s="31"/>
      <c r="R942" s="31"/>
      <c r="S942" s="31"/>
      <c r="T942" s="31"/>
      <c r="U942" s="31"/>
      <c r="Y942" s="31"/>
      <c r="Z942" s="31"/>
      <c r="AA942" s="31"/>
    </row>
    <row r="943" spans="1:27" s="6" customFormat="1">
      <c r="A943" s="10"/>
      <c r="B943" s="31"/>
      <c r="C943" s="177"/>
      <c r="D943" s="31"/>
      <c r="E943" s="178" t="str">
        <f>IF($C943="","",VLOOKUP($C943,分類コード!$B$1:$C$11,2,0))</f>
        <v/>
      </c>
      <c r="F943" s="30"/>
      <c r="G943" s="28"/>
      <c r="H943" s="13"/>
      <c r="I943" s="28"/>
      <c r="M943" s="31"/>
      <c r="N943" s="31"/>
      <c r="O943" s="31"/>
      <c r="P943" s="31"/>
      <c r="Q943" s="31"/>
      <c r="R943" s="31"/>
      <c r="S943" s="31"/>
      <c r="T943" s="31"/>
      <c r="U943" s="31"/>
      <c r="Y943" s="31"/>
      <c r="Z943" s="31"/>
      <c r="AA943" s="31"/>
    </row>
    <row r="944" spans="1:27" s="6" customFormat="1">
      <c r="A944" s="10"/>
      <c r="B944" s="31"/>
      <c r="C944" s="177"/>
      <c r="D944" s="31"/>
      <c r="E944" s="178" t="str">
        <f>IF($C944="","",VLOOKUP($C944,分類コード!$B$1:$C$11,2,0))</f>
        <v/>
      </c>
      <c r="F944" s="30"/>
      <c r="G944" s="28"/>
      <c r="H944" s="13"/>
      <c r="I944" s="28"/>
      <c r="M944" s="31"/>
      <c r="N944" s="31"/>
      <c r="O944" s="31"/>
      <c r="P944" s="31"/>
      <c r="Q944" s="31"/>
      <c r="R944" s="31"/>
      <c r="S944" s="31"/>
      <c r="T944" s="31"/>
      <c r="U944" s="31"/>
      <c r="Y944" s="31"/>
      <c r="Z944" s="31"/>
      <c r="AA944" s="31"/>
    </row>
    <row r="945" spans="1:27" s="6" customFormat="1">
      <c r="A945" s="10"/>
      <c r="B945" s="31"/>
      <c r="C945" s="177"/>
      <c r="D945" s="31"/>
      <c r="E945" s="178" t="str">
        <f>IF($C945="","",VLOOKUP($C945,分類コード!$B$1:$C$11,2,0))</f>
        <v/>
      </c>
      <c r="F945" s="30"/>
      <c r="G945" s="28"/>
      <c r="H945" s="13"/>
      <c r="I945" s="28"/>
      <c r="M945" s="31"/>
      <c r="N945" s="31"/>
      <c r="O945" s="31"/>
      <c r="P945" s="31"/>
      <c r="Q945" s="31"/>
      <c r="R945" s="31"/>
      <c r="S945" s="31"/>
      <c r="T945" s="31"/>
      <c r="U945" s="31"/>
      <c r="Y945" s="31"/>
      <c r="Z945" s="31"/>
      <c r="AA945" s="31"/>
    </row>
    <row r="946" spans="1:27" s="6" customFormat="1">
      <c r="A946" s="10"/>
      <c r="B946" s="31"/>
      <c r="C946" s="177"/>
      <c r="D946" s="31"/>
      <c r="E946" s="178" t="str">
        <f>IF($C946="","",VLOOKUP($C946,分類コード!$B$1:$C$11,2,0))</f>
        <v/>
      </c>
      <c r="F946" s="30"/>
      <c r="G946" s="28"/>
      <c r="H946" s="13"/>
      <c r="I946" s="28"/>
      <c r="M946" s="31"/>
      <c r="N946" s="31"/>
      <c r="O946" s="31"/>
      <c r="P946" s="31"/>
      <c r="Q946" s="31"/>
      <c r="R946" s="31"/>
      <c r="S946" s="31"/>
      <c r="T946" s="31"/>
      <c r="U946" s="31"/>
      <c r="Y946" s="31"/>
      <c r="Z946" s="31"/>
      <c r="AA946" s="31"/>
    </row>
    <row r="947" spans="1:27" s="6" customFormat="1">
      <c r="A947" s="10"/>
      <c r="B947" s="31"/>
      <c r="C947" s="177"/>
      <c r="D947" s="31"/>
      <c r="E947" s="178" t="str">
        <f>IF($C947="","",VLOOKUP($C947,分類コード!$B$1:$C$11,2,0))</f>
        <v/>
      </c>
      <c r="F947" s="30"/>
      <c r="G947" s="28"/>
      <c r="H947" s="13"/>
      <c r="I947" s="28"/>
      <c r="M947" s="31"/>
      <c r="N947" s="31"/>
      <c r="O947" s="31"/>
      <c r="P947" s="31"/>
      <c r="Q947" s="31"/>
      <c r="R947" s="31"/>
      <c r="S947" s="31"/>
      <c r="T947" s="31"/>
      <c r="U947" s="31"/>
      <c r="Y947" s="31"/>
      <c r="Z947" s="31"/>
      <c r="AA947" s="31"/>
    </row>
    <row r="948" spans="1:27" s="6" customFormat="1">
      <c r="A948" s="10"/>
      <c r="B948" s="31"/>
      <c r="C948" s="177"/>
      <c r="D948" s="31"/>
      <c r="E948" s="178" t="str">
        <f>IF($C948="","",VLOOKUP($C948,分類コード!$B$1:$C$11,2,0))</f>
        <v/>
      </c>
      <c r="F948" s="30"/>
      <c r="G948" s="28"/>
      <c r="H948" s="13"/>
      <c r="I948" s="28"/>
      <c r="M948" s="31"/>
      <c r="N948" s="31"/>
      <c r="O948" s="31"/>
      <c r="P948" s="31"/>
      <c r="Q948" s="31"/>
      <c r="R948" s="31"/>
      <c r="S948" s="31"/>
      <c r="T948" s="31"/>
      <c r="U948" s="31"/>
      <c r="Y948" s="31"/>
      <c r="Z948" s="31"/>
      <c r="AA948" s="31"/>
    </row>
    <row r="949" spans="1:27" s="6" customFormat="1">
      <c r="A949" s="10"/>
      <c r="B949" s="31"/>
      <c r="C949" s="177"/>
      <c r="D949" s="31"/>
      <c r="E949" s="178" t="str">
        <f>IF($C949="","",VLOOKUP($C949,分類コード!$B$1:$C$11,2,0))</f>
        <v/>
      </c>
      <c r="F949" s="30"/>
      <c r="G949" s="28"/>
      <c r="H949" s="13"/>
      <c r="I949" s="28"/>
      <c r="M949" s="31"/>
      <c r="N949" s="31"/>
      <c r="O949" s="31"/>
      <c r="P949" s="31"/>
      <c r="Q949" s="31"/>
      <c r="R949" s="31"/>
      <c r="S949" s="31"/>
      <c r="T949" s="31"/>
      <c r="U949" s="31"/>
      <c r="Y949" s="31"/>
      <c r="Z949" s="31"/>
      <c r="AA949" s="31"/>
    </row>
    <row r="950" spans="1:27" s="6" customFormat="1">
      <c r="A950" s="10"/>
      <c r="B950" s="31"/>
      <c r="C950" s="177"/>
      <c r="D950" s="31"/>
      <c r="E950" s="178" t="str">
        <f>IF($C950="","",VLOOKUP($C950,分類コード!$B$1:$C$11,2,0))</f>
        <v/>
      </c>
      <c r="F950" s="30"/>
      <c r="G950" s="28"/>
      <c r="H950" s="13"/>
      <c r="I950" s="28"/>
      <c r="M950" s="31"/>
      <c r="N950" s="31"/>
      <c r="O950" s="31"/>
      <c r="P950" s="31"/>
      <c r="Q950" s="31"/>
      <c r="R950" s="31"/>
      <c r="S950" s="31"/>
      <c r="T950" s="31"/>
      <c r="U950" s="31"/>
      <c r="Y950" s="31"/>
      <c r="Z950" s="31"/>
      <c r="AA950" s="31"/>
    </row>
    <row r="951" spans="1:27" s="6" customFormat="1">
      <c r="A951" s="10"/>
      <c r="B951" s="31"/>
      <c r="C951" s="177"/>
      <c r="D951" s="31"/>
      <c r="E951" s="178" t="str">
        <f>IF($C951="","",VLOOKUP($C951,分類コード!$B$1:$C$11,2,0))</f>
        <v/>
      </c>
      <c r="F951" s="30"/>
      <c r="G951" s="28"/>
      <c r="H951" s="13"/>
      <c r="I951" s="28"/>
      <c r="M951" s="31"/>
      <c r="N951" s="31"/>
      <c r="O951" s="31"/>
      <c r="P951" s="31"/>
      <c r="Q951" s="31"/>
      <c r="R951" s="31"/>
      <c r="S951" s="31"/>
      <c r="T951" s="31"/>
      <c r="U951" s="31"/>
      <c r="Y951" s="31"/>
      <c r="Z951" s="31"/>
      <c r="AA951" s="31"/>
    </row>
    <row r="952" spans="1:27" s="6" customFormat="1">
      <c r="A952" s="10"/>
      <c r="B952" s="31"/>
      <c r="C952" s="177"/>
      <c r="D952" s="31"/>
      <c r="E952" s="178" t="str">
        <f>IF($C952="","",VLOOKUP($C952,分類コード!$B$1:$C$11,2,0))</f>
        <v/>
      </c>
      <c r="F952" s="30"/>
      <c r="G952" s="28"/>
      <c r="H952" s="13"/>
      <c r="I952" s="28"/>
      <c r="M952" s="31"/>
      <c r="N952" s="31"/>
      <c r="O952" s="31"/>
      <c r="P952" s="31"/>
      <c r="Q952" s="31"/>
      <c r="R952" s="31"/>
      <c r="S952" s="31"/>
      <c r="T952" s="31"/>
      <c r="U952" s="31"/>
      <c r="Y952" s="31"/>
      <c r="Z952" s="31"/>
      <c r="AA952" s="31"/>
    </row>
    <row r="953" spans="1:27" s="6" customFormat="1">
      <c r="A953" s="10"/>
      <c r="B953" s="31"/>
      <c r="C953" s="177"/>
      <c r="D953" s="31"/>
      <c r="E953" s="178" t="str">
        <f>IF($C953="","",VLOOKUP($C953,分類コード!$B$1:$C$11,2,0))</f>
        <v/>
      </c>
      <c r="F953" s="30"/>
      <c r="G953" s="28"/>
      <c r="H953" s="13"/>
      <c r="I953" s="28"/>
      <c r="M953" s="31"/>
      <c r="N953" s="31"/>
      <c r="O953" s="31"/>
      <c r="P953" s="31"/>
      <c r="Q953" s="31"/>
      <c r="R953" s="31"/>
      <c r="S953" s="31"/>
      <c r="T953" s="31"/>
      <c r="U953" s="31"/>
      <c r="Y953" s="31"/>
      <c r="Z953" s="31"/>
      <c r="AA953" s="31"/>
    </row>
    <row r="954" spans="1:27" s="6" customFormat="1">
      <c r="A954" s="10"/>
      <c r="B954" s="31"/>
      <c r="C954" s="177"/>
      <c r="D954" s="31"/>
      <c r="E954" s="178" t="str">
        <f>IF($C954="","",VLOOKUP($C954,分類コード!$B$1:$C$11,2,0))</f>
        <v/>
      </c>
      <c r="F954" s="30"/>
      <c r="G954" s="28"/>
      <c r="H954" s="13"/>
      <c r="I954" s="28"/>
      <c r="M954" s="31"/>
      <c r="N954" s="31"/>
      <c r="O954" s="31"/>
      <c r="P954" s="31"/>
      <c r="Q954" s="31"/>
      <c r="R954" s="31"/>
      <c r="S954" s="31"/>
      <c r="T954" s="31"/>
      <c r="U954" s="31"/>
      <c r="Y954" s="31"/>
      <c r="Z954" s="31"/>
      <c r="AA954" s="31"/>
    </row>
    <row r="955" spans="1:27" s="6" customFormat="1">
      <c r="A955" s="10"/>
      <c r="B955" s="31"/>
      <c r="C955" s="177"/>
      <c r="D955" s="31"/>
      <c r="E955" s="178" t="str">
        <f>IF($C955="","",VLOOKUP($C955,分類コード!$B$1:$C$11,2,0))</f>
        <v/>
      </c>
      <c r="F955" s="30"/>
      <c r="G955" s="28"/>
      <c r="H955" s="13"/>
      <c r="I955" s="28"/>
      <c r="M955" s="31"/>
      <c r="N955" s="31"/>
      <c r="O955" s="31"/>
      <c r="P955" s="31"/>
      <c r="Q955" s="31"/>
      <c r="R955" s="31"/>
      <c r="S955" s="31"/>
      <c r="T955" s="31"/>
      <c r="U955" s="31"/>
      <c r="Y955" s="31"/>
      <c r="Z955" s="31"/>
      <c r="AA955" s="31"/>
    </row>
    <row r="956" spans="1:27" s="6" customFormat="1">
      <c r="A956" s="10"/>
      <c r="B956" s="31"/>
      <c r="C956" s="177"/>
      <c r="D956" s="31"/>
      <c r="E956" s="178" t="str">
        <f>IF($C956="","",VLOOKUP($C956,分類コード!$B$1:$C$11,2,0))</f>
        <v/>
      </c>
      <c r="F956" s="30"/>
      <c r="G956" s="28"/>
      <c r="H956" s="13"/>
      <c r="I956" s="28"/>
      <c r="M956" s="31"/>
      <c r="N956" s="31"/>
      <c r="O956" s="31"/>
      <c r="P956" s="31"/>
      <c r="Q956" s="31"/>
      <c r="R956" s="31"/>
      <c r="S956" s="31"/>
      <c r="T956" s="31"/>
      <c r="U956" s="31"/>
      <c r="Y956" s="31"/>
      <c r="Z956" s="31"/>
      <c r="AA956" s="31"/>
    </row>
    <row r="957" spans="1:27" s="6" customFormat="1">
      <c r="A957" s="10"/>
      <c r="B957" s="31"/>
      <c r="C957" s="177"/>
      <c r="D957" s="31"/>
      <c r="E957" s="178" t="str">
        <f>IF($C957="","",VLOOKUP($C957,分類コード!$B$1:$C$11,2,0))</f>
        <v/>
      </c>
      <c r="F957" s="30"/>
      <c r="G957" s="28"/>
      <c r="H957" s="13"/>
      <c r="I957" s="28"/>
      <c r="M957" s="31"/>
      <c r="N957" s="31"/>
      <c r="O957" s="31"/>
      <c r="P957" s="31"/>
      <c r="Q957" s="31"/>
      <c r="R957" s="31"/>
      <c r="S957" s="31"/>
      <c r="T957" s="31"/>
      <c r="U957" s="31"/>
      <c r="Y957" s="31"/>
      <c r="Z957" s="31"/>
      <c r="AA957" s="31"/>
    </row>
    <row r="958" spans="1:27" s="6" customFormat="1">
      <c r="A958" s="10"/>
      <c r="B958" s="31"/>
      <c r="C958" s="177"/>
      <c r="D958" s="31"/>
      <c r="E958" s="178" t="str">
        <f>IF($C958="","",VLOOKUP($C958,分類コード!$B$1:$C$11,2,0))</f>
        <v/>
      </c>
      <c r="F958" s="30"/>
      <c r="G958" s="28"/>
      <c r="H958" s="13"/>
      <c r="I958" s="28"/>
      <c r="M958" s="31"/>
      <c r="N958" s="31"/>
      <c r="O958" s="31"/>
      <c r="P958" s="31"/>
      <c r="Q958" s="31"/>
      <c r="R958" s="31"/>
      <c r="S958" s="31"/>
      <c r="T958" s="31"/>
      <c r="U958" s="31"/>
      <c r="Y958" s="31"/>
      <c r="Z958" s="31"/>
      <c r="AA958" s="31"/>
    </row>
    <row r="959" spans="1:27" s="6" customFormat="1">
      <c r="A959" s="10"/>
      <c r="B959" s="31"/>
      <c r="C959" s="177"/>
      <c r="D959" s="31"/>
      <c r="E959" s="178" t="str">
        <f>IF($C959="","",VLOOKUP($C959,分類コード!$B$1:$C$11,2,0))</f>
        <v/>
      </c>
      <c r="F959" s="30"/>
      <c r="G959" s="28"/>
      <c r="H959" s="13"/>
      <c r="I959" s="28"/>
      <c r="M959" s="31"/>
      <c r="N959" s="31"/>
      <c r="O959" s="31"/>
      <c r="P959" s="31"/>
      <c r="Q959" s="31"/>
      <c r="R959" s="31"/>
      <c r="S959" s="31"/>
      <c r="T959" s="31"/>
      <c r="U959" s="31"/>
      <c r="Y959" s="31"/>
      <c r="Z959" s="31"/>
      <c r="AA959" s="31"/>
    </row>
    <row r="960" spans="1:27" s="6" customFormat="1">
      <c r="A960" s="10"/>
      <c r="B960" s="31"/>
      <c r="C960" s="177"/>
      <c r="D960" s="31"/>
      <c r="E960" s="178" t="str">
        <f>IF($C960="","",VLOOKUP($C960,分類コード!$B$1:$C$11,2,0))</f>
        <v/>
      </c>
      <c r="F960" s="30"/>
      <c r="G960" s="28"/>
      <c r="H960" s="13"/>
      <c r="I960" s="28"/>
      <c r="M960" s="31"/>
      <c r="N960" s="31"/>
      <c r="O960" s="31"/>
      <c r="P960" s="31"/>
      <c r="Q960" s="31"/>
      <c r="R960" s="31"/>
      <c r="S960" s="31"/>
      <c r="T960" s="31"/>
      <c r="U960" s="31"/>
      <c r="Y960" s="31"/>
      <c r="Z960" s="31"/>
      <c r="AA960" s="31"/>
    </row>
    <row r="961" spans="1:27" s="6" customFormat="1">
      <c r="A961" s="10"/>
      <c r="B961" s="31"/>
      <c r="C961" s="177"/>
      <c r="D961" s="31"/>
      <c r="E961" s="178" t="str">
        <f>IF($C961="","",VLOOKUP($C961,分類コード!$B$1:$C$11,2,0))</f>
        <v/>
      </c>
      <c r="F961" s="30"/>
      <c r="G961" s="28"/>
      <c r="H961" s="13"/>
      <c r="I961" s="28"/>
      <c r="M961" s="31"/>
      <c r="N961" s="31"/>
      <c r="O961" s="31"/>
      <c r="P961" s="31"/>
      <c r="Q961" s="31"/>
      <c r="R961" s="31"/>
      <c r="S961" s="31"/>
      <c r="T961" s="31"/>
      <c r="U961" s="31"/>
      <c r="Y961" s="31"/>
      <c r="Z961" s="31"/>
      <c r="AA961" s="31"/>
    </row>
    <row r="962" spans="1:27" s="6" customFormat="1">
      <c r="A962" s="10"/>
      <c r="B962" s="31"/>
      <c r="C962" s="177"/>
      <c r="D962" s="31"/>
      <c r="E962" s="178" t="str">
        <f>IF($C962="","",VLOOKUP($C962,分類コード!$B$1:$C$11,2,0))</f>
        <v/>
      </c>
      <c r="F962" s="30"/>
      <c r="G962" s="28"/>
      <c r="H962" s="13"/>
      <c r="I962" s="28"/>
      <c r="M962" s="31"/>
      <c r="N962" s="31"/>
      <c r="O962" s="31"/>
      <c r="P962" s="31"/>
      <c r="Q962" s="31"/>
      <c r="R962" s="31"/>
      <c r="S962" s="31"/>
      <c r="T962" s="31"/>
      <c r="U962" s="31"/>
      <c r="Y962" s="31"/>
      <c r="Z962" s="31"/>
      <c r="AA962" s="31"/>
    </row>
    <row r="963" spans="1:27" s="6" customFormat="1">
      <c r="A963" s="10"/>
      <c r="B963" s="31"/>
      <c r="C963" s="177"/>
      <c r="D963" s="31"/>
      <c r="E963" s="178" t="str">
        <f>IF($C963="","",VLOOKUP($C963,分類コード!$B$1:$C$11,2,0))</f>
        <v/>
      </c>
      <c r="F963" s="30"/>
      <c r="G963" s="28"/>
      <c r="H963" s="13"/>
      <c r="I963" s="28"/>
      <c r="M963" s="31"/>
      <c r="N963" s="31"/>
      <c r="O963" s="31"/>
      <c r="P963" s="31"/>
      <c r="Q963" s="31"/>
      <c r="R963" s="31"/>
      <c r="S963" s="31"/>
      <c r="T963" s="31"/>
      <c r="U963" s="31"/>
      <c r="Y963" s="31"/>
      <c r="Z963" s="31"/>
      <c r="AA963" s="31"/>
    </row>
    <row r="964" spans="1:27" s="6" customFormat="1">
      <c r="A964" s="10"/>
      <c r="B964" s="31"/>
      <c r="C964" s="177"/>
      <c r="D964" s="31"/>
      <c r="E964" s="178" t="str">
        <f>IF($C964="","",VLOOKUP($C964,分類コード!$B$1:$C$11,2,0))</f>
        <v/>
      </c>
      <c r="F964" s="30"/>
      <c r="G964" s="28"/>
      <c r="H964" s="13"/>
      <c r="I964" s="28"/>
      <c r="M964" s="31"/>
      <c r="N964" s="31"/>
      <c r="O964" s="31"/>
      <c r="P964" s="31"/>
      <c r="Q964" s="31"/>
      <c r="R964" s="31"/>
      <c r="S964" s="31"/>
      <c r="T964" s="31"/>
      <c r="U964" s="31"/>
      <c r="Y964" s="31"/>
      <c r="Z964" s="31"/>
      <c r="AA964" s="31"/>
    </row>
    <row r="965" spans="1:27" s="6" customFormat="1">
      <c r="A965" s="10"/>
      <c r="B965" s="31"/>
      <c r="C965" s="177"/>
      <c r="D965" s="31"/>
      <c r="E965" s="178" t="str">
        <f>IF($C965="","",VLOOKUP($C965,分類コード!$B$1:$C$11,2,0))</f>
        <v/>
      </c>
      <c r="F965" s="30"/>
      <c r="G965" s="28"/>
      <c r="H965" s="13"/>
      <c r="I965" s="28"/>
      <c r="M965" s="31"/>
      <c r="N965" s="31"/>
      <c r="O965" s="31"/>
      <c r="P965" s="31"/>
      <c r="Q965" s="31"/>
      <c r="R965" s="31"/>
      <c r="S965" s="31"/>
      <c r="T965" s="31"/>
      <c r="U965" s="31"/>
      <c r="Y965" s="31"/>
      <c r="Z965" s="31"/>
      <c r="AA965" s="31"/>
    </row>
    <row r="966" spans="1:27" s="6" customFormat="1">
      <c r="A966" s="10"/>
      <c r="B966" s="31"/>
      <c r="C966" s="177"/>
      <c r="D966" s="31"/>
      <c r="E966" s="178" t="str">
        <f>IF($C966="","",VLOOKUP($C966,分類コード!$B$1:$C$11,2,0))</f>
        <v/>
      </c>
      <c r="F966" s="30"/>
      <c r="G966" s="28"/>
      <c r="H966" s="13"/>
      <c r="I966" s="28"/>
      <c r="M966" s="31"/>
      <c r="N966" s="31"/>
      <c r="O966" s="31"/>
      <c r="P966" s="31"/>
      <c r="Q966" s="31"/>
      <c r="R966" s="31"/>
      <c r="S966" s="31"/>
      <c r="T966" s="31"/>
      <c r="U966" s="31"/>
      <c r="Y966" s="31"/>
      <c r="Z966" s="31"/>
      <c r="AA966" s="31"/>
    </row>
    <row r="967" spans="1:27" s="6" customFormat="1">
      <c r="A967" s="10"/>
      <c r="B967" s="31"/>
      <c r="C967" s="177"/>
      <c r="D967" s="31"/>
      <c r="E967" s="178" t="str">
        <f>IF($C967="","",VLOOKUP($C967,分類コード!$B$1:$C$11,2,0))</f>
        <v/>
      </c>
      <c r="F967" s="30"/>
      <c r="G967" s="28"/>
      <c r="H967" s="13"/>
      <c r="I967" s="28"/>
      <c r="M967" s="31"/>
      <c r="N967" s="31"/>
      <c r="O967" s="31"/>
      <c r="P967" s="31"/>
      <c r="Q967" s="31"/>
      <c r="R967" s="31"/>
      <c r="S967" s="31"/>
      <c r="T967" s="31"/>
      <c r="U967" s="31"/>
      <c r="Y967" s="31"/>
      <c r="Z967" s="31"/>
      <c r="AA967" s="31"/>
    </row>
    <row r="968" spans="1:27" s="6" customFormat="1">
      <c r="A968" s="10"/>
      <c r="B968" s="31"/>
      <c r="C968" s="177"/>
      <c r="D968" s="31"/>
      <c r="E968" s="178" t="str">
        <f>IF($C968="","",VLOOKUP($C968,分類コード!$B$1:$C$11,2,0))</f>
        <v/>
      </c>
      <c r="F968" s="30"/>
      <c r="G968" s="28"/>
      <c r="H968" s="13"/>
      <c r="I968" s="28"/>
      <c r="M968" s="31"/>
      <c r="N968" s="31"/>
      <c r="O968" s="31"/>
      <c r="P968" s="31"/>
      <c r="Q968" s="31"/>
      <c r="R968" s="31"/>
      <c r="S968" s="31"/>
      <c r="T968" s="31"/>
      <c r="U968" s="31"/>
      <c r="Y968" s="31"/>
      <c r="Z968" s="31"/>
      <c r="AA968" s="31"/>
    </row>
    <row r="969" spans="1:27" s="6" customFormat="1">
      <c r="A969" s="10"/>
      <c r="B969" s="31"/>
      <c r="C969" s="177"/>
      <c r="D969" s="31"/>
      <c r="E969" s="178" t="str">
        <f>IF($C969="","",VLOOKUP($C969,分類コード!$B$1:$C$11,2,0))</f>
        <v/>
      </c>
      <c r="F969" s="30"/>
      <c r="G969" s="28"/>
      <c r="H969" s="13"/>
      <c r="I969" s="28"/>
      <c r="M969" s="31"/>
      <c r="N969" s="31"/>
      <c r="O969" s="31"/>
      <c r="P969" s="31"/>
      <c r="Q969" s="31"/>
      <c r="R969" s="31"/>
      <c r="S969" s="31"/>
      <c r="T969" s="31"/>
      <c r="U969" s="31"/>
      <c r="Y969" s="31"/>
      <c r="Z969" s="31"/>
      <c r="AA969" s="31"/>
    </row>
    <row r="970" spans="1:27" s="6" customFormat="1">
      <c r="A970" s="10"/>
      <c r="B970" s="31"/>
      <c r="C970" s="177"/>
      <c r="D970" s="31"/>
      <c r="E970" s="178" t="str">
        <f>IF($C970="","",VLOOKUP($C970,分類コード!$B$1:$C$11,2,0))</f>
        <v/>
      </c>
      <c r="F970" s="30"/>
      <c r="G970" s="28"/>
      <c r="H970" s="13"/>
      <c r="I970" s="28"/>
      <c r="M970" s="31"/>
      <c r="N970" s="31"/>
      <c r="O970" s="31"/>
      <c r="P970" s="31"/>
      <c r="Q970" s="31"/>
      <c r="R970" s="31"/>
      <c r="S970" s="31"/>
      <c r="T970" s="31"/>
      <c r="U970" s="31"/>
      <c r="Y970" s="31"/>
      <c r="Z970" s="31"/>
      <c r="AA970" s="31"/>
    </row>
    <row r="971" spans="1:27" s="6" customFormat="1">
      <c r="A971" s="10"/>
      <c r="B971" s="31"/>
      <c r="C971" s="177"/>
      <c r="D971" s="31"/>
      <c r="E971" s="178" t="str">
        <f>IF($C971="","",VLOOKUP($C971,分類コード!$B$1:$C$11,2,0))</f>
        <v/>
      </c>
      <c r="F971" s="30"/>
      <c r="G971" s="28"/>
      <c r="H971" s="13"/>
      <c r="I971" s="28"/>
      <c r="M971" s="31"/>
      <c r="N971" s="31"/>
      <c r="O971" s="31"/>
      <c r="P971" s="31"/>
      <c r="Q971" s="31"/>
      <c r="R971" s="31"/>
      <c r="S971" s="31"/>
      <c r="T971" s="31"/>
      <c r="U971" s="31"/>
      <c r="Y971" s="31"/>
      <c r="Z971" s="31"/>
      <c r="AA971" s="31"/>
    </row>
    <row r="972" spans="1:27" s="6" customFormat="1">
      <c r="A972" s="10"/>
      <c r="B972" s="31"/>
      <c r="C972" s="177"/>
      <c r="D972" s="31"/>
      <c r="E972" s="178" t="str">
        <f>IF($C972="","",VLOOKUP($C972,分類コード!$B$1:$C$11,2,0))</f>
        <v/>
      </c>
      <c r="F972" s="30"/>
      <c r="G972" s="28"/>
      <c r="H972" s="13"/>
      <c r="I972" s="28"/>
      <c r="M972" s="31"/>
      <c r="N972" s="31"/>
      <c r="O972" s="31"/>
      <c r="P972" s="31"/>
      <c r="Q972" s="31"/>
      <c r="R972" s="31"/>
      <c r="S972" s="31"/>
      <c r="T972" s="31"/>
      <c r="U972" s="31"/>
      <c r="Y972" s="31"/>
      <c r="Z972" s="31"/>
      <c r="AA972" s="31"/>
    </row>
    <row r="973" spans="1:27" s="6" customFormat="1">
      <c r="A973" s="10"/>
      <c r="B973" s="31"/>
      <c r="C973" s="177"/>
      <c r="D973" s="31"/>
      <c r="E973" s="178" t="str">
        <f>IF($C973="","",VLOOKUP($C973,分類コード!$B$1:$C$11,2,0))</f>
        <v/>
      </c>
      <c r="F973" s="30"/>
      <c r="G973" s="28"/>
      <c r="H973" s="13"/>
      <c r="I973" s="28"/>
      <c r="M973" s="31"/>
      <c r="N973" s="31"/>
      <c r="O973" s="31"/>
      <c r="P973" s="31"/>
      <c r="Q973" s="31"/>
      <c r="R973" s="31"/>
      <c r="S973" s="31"/>
      <c r="T973" s="31"/>
      <c r="U973" s="31"/>
      <c r="Y973" s="31"/>
      <c r="Z973" s="31"/>
      <c r="AA973" s="31"/>
    </row>
    <row r="974" spans="1:27" s="6" customFormat="1">
      <c r="A974" s="10"/>
      <c r="B974" s="31"/>
      <c r="C974" s="177"/>
      <c r="D974" s="31"/>
      <c r="E974" s="178" t="str">
        <f>IF($C974="","",VLOOKUP($C974,分類コード!$B$1:$C$11,2,0))</f>
        <v/>
      </c>
      <c r="F974" s="30"/>
      <c r="G974" s="28"/>
      <c r="H974" s="13"/>
      <c r="I974" s="28"/>
      <c r="M974" s="31"/>
      <c r="N974" s="31"/>
      <c r="O974" s="31"/>
      <c r="P974" s="31"/>
      <c r="Q974" s="31"/>
      <c r="R974" s="31"/>
      <c r="S974" s="31"/>
      <c r="T974" s="31"/>
      <c r="U974" s="31"/>
      <c r="Y974" s="31"/>
      <c r="Z974" s="31"/>
      <c r="AA974" s="31"/>
    </row>
    <row r="975" spans="1:27" s="6" customFormat="1">
      <c r="A975" s="10"/>
      <c r="B975" s="31"/>
      <c r="C975" s="177"/>
      <c r="D975" s="31"/>
      <c r="E975" s="178" t="str">
        <f>IF($C975="","",VLOOKUP($C975,分類コード!$B$1:$C$11,2,0))</f>
        <v/>
      </c>
      <c r="F975" s="30"/>
      <c r="G975" s="28"/>
      <c r="H975" s="13"/>
      <c r="I975" s="28"/>
      <c r="M975" s="31"/>
      <c r="N975" s="31"/>
      <c r="O975" s="31"/>
      <c r="P975" s="31"/>
      <c r="Q975" s="31"/>
      <c r="R975" s="31"/>
      <c r="S975" s="31"/>
      <c r="T975" s="31"/>
      <c r="U975" s="31"/>
      <c r="Y975" s="31"/>
      <c r="Z975" s="31"/>
      <c r="AA975" s="31"/>
    </row>
    <row r="976" spans="1:27" s="6" customFormat="1">
      <c r="A976" s="10"/>
      <c r="B976" s="31"/>
      <c r="C976" s="177"/>
      <c r="D976" s="31"/>
      <c r="E976" s="178" t="str">
        <f>IF($C976="","",VLOOKUP($C976,分類コード!$B$1:$C$11,2,0))</f>
        <v/>
      </c>
      <c r="F976" s="30"/>
      <c r="G976" s="28"/>
      <c r="H976" s="13"/>
      <c r="I976" s="28"/>
      <c r="M976" s="31"/>
      <c r="N976" s="31"/>
      <c r="O976" s="31"/>
      <c r="P976" s="31"/>
      <c r="Q976" s="31"/>
      <c r="R976" s="31"/>
      <c r="S976" s="31"/>
      <c r="T976" s="31"/>
      <c r="U976" s="31"/>
      <c r="Y976" s="31"/>
      <c r="Z976" s="31"/>
      <c r="AA976" s="31"/>
    </row>
    <row r="977" spans="1:27" s="6" customFormat="1">
      <c r="A977" s="10"/>
      <c r="B977" s="31"/>
      <c r="C977" s="177"/>
      <c r="D977" s="31"/>
      <c r="E977" s="178" t="str">
        <f>IF($C977="","",VLOOKUP($C977,分類コード!$B$1:$C$11,2,0))</f>
        <v/>
      </c>
      <c r="F977" s="30"/>
      <c r="G977" s="28"/>
      <c r="H977" s="13"/>
      <c r="I977" s="28"/>
      <c r="M977" s="31"/>
      <c r="N977" s="31"/>
      <c r="O977" s="31"/>
      <c r="P977" s="31"/>
      <c r="Q977" s="31"/>
      <c r="R977" s="31"/>
      <c r="S977" s="31"/>
      <c r="T977" s="31"/>
      <c r="U977" s="31"/>
      <c r="Y977" s="31"/>
      <c r="Z977" s="31"/>
      <c r="AA977" s="31"/>
    </row>
    <row r="978" spans="1:27" s="6" customFormat="1">
      <c r="A978" s="10"/>
      <c r="B978" s="31"/>
      <c r="C978" s="177"/>
      <c r="D978" s="31"/>
      <c r="E978" s="178" t="str">
        <f>IF($C978="","",VLOOKUP($C978,分類コード!$B$1:$C$11,2,0))</f>
        <v/>
      </c>
      <c r="F978" s="30"/>
      <c r="G978" s="28"/>
      <c r="H978" s="13"/>
      <c r="I978" s="28"/>
      <c r="M978" s="31"/>
      <c r="N978" s="31"/>
      <c r="O978" s="31"/>
      <c r="P978" s="31"/>
      <c r="Q978" s="31"/>
      <c r="R978" s="31"/>
      <c r="S978" s="31"/>
      <c r="T978" s="31"/>
      <c r="U978" s="31"/>
      <c r="Y978" s="31"/>
      <c r="Z978" s="31"/>
      <c r="AA978" s="31"/>
    </row>
    <row r="979" spans="1:27" s="6" customFormat="1">
      <c r="A979" s="10"/>
      <c r="B979" s="31"/>
      <c r="C979" s="177"/>
      <c r="D979" s="31"/>
      <c r="E979" s="178" t="str">
        <f>IF($C979="","",VLOOKUP($C979,分類コード!$B$1:$C$11,2,0))</f>
        <v/>
      </c>
      <c r="F979" s="30"/>
      <c r="G979" s="28"/>
      <c r="H979" s="13"/>
      <c r="I979" s="28"/>
      <c r="M979" s="31"/>
      <c r="N979" s="31"/>
      <c r="O979" s="31"/>
      <c r="P979" s="31"/>
      <c r="Q979" s="31"/>
      <c r="R979" s="31"/>
      <c r="S979" s="31"/>
      <c r="T979" s="31"/>
      <c r="U979" s="31"/>
      <c r="Y979" s="31"/>
      <c r="Z979" s="31"/>
      <c r="AA979" s="31"/>
    </row>
    <row r="980" spans="1:27" s="6" customFormat="1">
      <c r="A980" s="10"/>
      <c r="B980" s="31"/>
      <c r="C980" s="177"/>
      <c r="D980" s="31"/>
      <c r="E980" s="178" t="str">
        <f>IF($C980="","",VLOOKUP($C980,分類コード!$B$1:$C$11,2,0))</f>
        <v/>
      </c>
      <c r="F980" s="30"/>
      <c r="G980" s="28"/>
      <c r="H980" s="13"/>
      <c r="I980" s="28"/>
      <c r="M980" s="31"/>
      <c r="N980" s="31"/>
      <c r="O980" s="31"/>
      <c r="P980" s="31"/>
      <c r="Q980" s="31"/>
      <c r="R980" s="31"/>
      <c r="S980" s="31"/>
      <c r="T980" s="31"/>
      <c r="U980" s="31"/>
      <c r="Y980" s="31"/>
      <c r="Z980" s="31"/>
      <c r="AA980" s="31"/>
    </row>
    <row r="981" spans="1:27" s="6" customFormat="1">
      <c r="A981" s="10"/>
      <c r="B981" s="31"/>
      <c r="C981" s="177"/>
      <c r="D981" s="31"/>
      <c r="E981" s="178" t="str">
        <f>IF($C981="","",VLOOKUP($C981,分類コード!$B$1:$C$11,2,0))</f>
        <v/>
      </c>
      <c r="F981" s="30"/>
      <c r="G981" s="28"/>
      <c r="H981" s="13"/>
      <c r="I981" s="28"/>
      <c r="M981" s="31"/>
      <c r="N981" s="31"/>
      <c r="O981" s="31"/>
      <c r="P981" s="31"/>
      <c r="Q981" s="31"/>
      <c r="R981" s="31"/>
      <c r="S981" s="31"/>
      <c r="T981" s="31"/>
      <c r="U981" s="31"/>
      <c r="Y981" s="31"/>
      <c r="Z981" s="31"/>
      <c r="AA981" s="31"/>
    </row>
    <row r="982" spans="1:27" s="6" customFormat="1">
      <c r="A982" s="10"/>
      <c r="B982" s="31"/>
      <c r="C982" s="177"/>
      <c r="D982" s="31"/>
      <c r="E982" s="178" t="str">
        <f>IF($C982="","",VLOOKUP($C982,分類コード!$B$1:$C$11,2,0))</f>
        <v/>
      </c>
      <c r="F982" s="30"/>
      <c r="G982" s="28"/>
      <c r="H982" s="13"/>
      <c r="I982" s="28"/>
      <c r="M982" s="31"/>
      <c r="N982" s="31"/>
      <c r="O982" s="31"/>
      <c r="P982" s="31"/>
      <c r="Q982" s="31"/>
      <c r="R982" s="31"/>
      <c r="S982" s="31"/>
      <c r="T982" s="31"/>
      <c r="U982" s="31"/>
      <c r="Y982" s="31"/>
      <c r="Z982" s="31"/>
      <c r="AA982" s="31"/>
    </row>
    <row r="983" spans="1:27" s="6" customFormat="1">
      <c r="A983" s="10"/>
      <c r="B983" s="31"/>
      <c r="C983" s="177"/>
      <c r="D983" s="31"/>
      <c r="E983" s="178" t="str">
        <f>IF($C983="","",VLOOKUP($C983,分類コード!$B$1:$C$11,2,0))</f>
        <v/>
      </c>
      <c r="F983" s="30"/>
      <c r="G983" s="28"/>
      <c r="H983" s="13"/>
      <c r="I983" s="28"/>
      <c r="M983" s="31"/>
      <c r="N983" s="31"/>
      <c r="O983" s="31"/>
      <c r="P983" s="31"/>
      <c r="Q983" s="31"/>
      <c r="R983" s="31"/>
      <c r="S983" s="31"/>
      <c r="T983" s="31"/>
      <c r="U983" s="31"/>
      <c r="Y983" s="31"/>
      <c r="Z983" s="31"/>
      <c r="AA983" s="31"/>
    </row>
    <row r="984" spans="1:27" s="6" customFormat="1">
      <c r="A984" s="10"/>
      <c r="B984" s="31"/>
      <c r="C984" s="177"/>
      <c r="D984" s="31"/>
      <c r="E984" s="178" t="str">
        <f>IF($C984="","",VLOOKUP($C984,分類コード!$B$1:$C$11,2,0))</f>
        <v/>
      </c>
      <c r="F984" s="30"/>
      <c r="G984" s="28"/>
      <c r="H984" s="13"/>
      <c r="I984" s="28"/>
      <c r="M984" s="31"/>
      <c r="N984" s="31"/>
      <c r="O984" s="31"/>
      <c r="P984" s="31"/>
      <c r="Q984" s="31"/>
      <c r="R984" s="31"/>
      <c r="S984" s="31"/>
      <c r="T984" s="31"/>
      <c r="U984" s="31"/>
      <c r="Y984" s="31"/>
      <c r="Z984" s="31"/>
      <c r="AA984" s="31"/>
    </row>
    <row r="985" spans="1:27" s="6" customFormat="1">
      <c r="A985" s="10"/>
      <c r="B985" s="31"/>
      <c r="C985" s="177"/>
      <c r="D985" s="31"/>
      <c r="E985" s="178" t="str">
        <f>IF($C985="","",VLOOKUP($C985,分類コード!$B$1:$C$11,2,0))</f>
        <v/>
      </c>
      <c r="F985" s="30"/>
      <c r="G985" s="28"/>
      <c r="H985" s="13"/>
      <c r="I985" s="28"/>
      <c r="M985" s="31"/>
      <c r="N985" s="31"/>
      <c r="O985" s="31"/>
      <c r="P985" s="31"/>
      <c r="Q985" s="31"/>
      <c r="R985" s="31"/>
      <c r="S985" s="31"/>
      <c r="T985" s="31"/>
      <c r="U985" s="31"/>
      <c r="Y985" s="31"/>
      <c r="Z985" s="31"/>
      <c r="AA985" s="31"/>
    </row>
    <row r="986" spans="1:27" s="6" customFormat="1">
      <c r="A986" s="10"/>
      <c r="B986" s="31"/>
      <c r="C986" s="177"/>
      <c r="D986" s="31"/>
      <c r="E986" s="178" t="str">
        <f>IF($C986="","",VLOOKUP($C986,分類コード!$B$1:$C$11,2,0))</f>
        <v/>
      </c>
      <c r="F986" s="30"/>
      <c r="G986" s="28"/>
      <c r="H986" s="13"/>
      <c r="I986" s="28"/>
      <c r="M986" s="31"/>
      <c r="N986" s="31"/>
      <c r="O986" s="31"/>
      <c r="P986" s="31"/>
      <c r="Q986" s="31"/>
      <c r="R986" s="31"/>
      <c r="S986" s="31"/>
      <c r="T986" s="31"/>
      <c r="U986" s="31"/>
      <c r="Y986" s="31"/>
      <c r="Z986" s="31"/>
      <c r="AA986" s="31"/>
    </row>
    <row r="987" spans="1:27" s="6" customFormat="1">
      <c r="A987" s="10"/>
      <c r="B987" s="31"/>
      <c r="C987" s="177"/>
      <c r="D987" s="31"/>
      <c r="E987" s="178" t="str">
        <f>IF($C987="","",VLOOKUP($C987,分類コード!$B$1:$C$11,2,0))</f>
        <v/>
      </c>
      <c r="F987" s="30"/>
      <c r="G987" s="28"/>
      <c r="H987" s="13"/>
      <c r="I987" s="28"/>
      <c r="M987" s="31"/>
      <c r="N987" s="31"/>
      <c r="O987" s="31"/>
      <c r="P987" s="31"/>
      <c r="Q987" s="31"/>
      <c r="R987" s="31"/>
      <c r="S987" s="31"/>
      <c r="T987" s="31"/>
      <c r="U987" s="31"/>
      <c r="Y987" s="31"/>
      <c r="Z987" s="31"/>
      <c r="AA987" s="31"/>
    </row>
    <row r="988" spans="1:27" s="6" customFormat="1">
      <c r="A988" s="10"/>
      <c r="B988" s="31"/>
      <c r="C988" s="177"/>
      <c r="D988" s="31"/>
      <c r="E988" s="178" t="str">
        <f>IF($C988="","",VLOOKUP($C988,分類コード!$B$1:$C$11,2,0))</f>
        <v/>
      </c>
      <c r="F988" s="30"/>
      <c r="G988" s="28"/>
      <c r="H988" s="13"/>
      <c r="I988" s="28"/>
      <c r="M988" s="31"/>
      <c r="N988" s="31"/>
      <c r="O988" s="31"/>
      <c r="P988" s="31"/>
      <c r="Q988" s="31"/>
      <c r="R988" s="31"/>
      <c r="S988" s="31"/>
      <c r="T988" s="31"/>
      <c r="U988" s="31"/>
      <c r="Y988" s="31"/>
      <c r="Z988" s="31"/>
      <c r="AA988" s="31"/>
    </row>
    <row r="989" spans="1:27" s="6" customFormat="1">
      <c r="A989" s="10"/>
      <c r="B989" s="31"/>
      <c r="C989" s="177"/>
      <c r="D989" s="31"/>
      <c r="E989" s="178" t="str">
        <f>IF($C989="","",VLOOKUP($C989,分類コード!$B$1:$C$11,2,0))</f>
        <v/>
      </c>
      <c r="F989" s="30"/>
      <c r="G989" s="28"/>
      <c r="H989" s="13"/>
      <c r="I989" s="28"/>
      <c r="M989" s="31"/>
      <c r="N989" s="31"/>
      <c r="O989" s="31"/>
      <c r="P989" s="31"/>
      <c r="Q989" s="31"/>
      <c r="R989" s="31"/>
      <c r="S989" s="31"/>
      <c r="T989" s="31"/>
      <c r="U989" s="31"/>
      <c r="Y989" s="31"/>
      <c r="Z989" s="31"/>
      <c r="AA989" s="31"/>
    </row>
    <row r="990" spans="1:27" s="6" customFormat="1">
      <c r="A990" s="10"/>
      <c r="B990" s="31"/>
      <c r="C990" s="177"/>
      <c r="D990" s="31"/>
      <c r="E990" s="178" t="str">
        <f>IF($C990="","",VLOOKUP($C990,分類コード!$B$1:$C$11,2,0))</f>
        <v/>
      </c>
      <c r="F990" s="30"/>
      <c r="G990" s="28"/>
      <c r="H990" s="13"/>
      <c r="I990" s="28"/>
      <c r="M990" s="31"/>
      <c r="N990" s="31"/>
      <c r="O990" s="31"/>
      <c r="P990" s="31"/>
      <c r="Q990" s="31"/>
      <c r="R990" s="31"/>
      <c r="S990" s="31"/>
      <c r="T990" s="31"/>
      <c r="U990" s="31"/>
      <c r="Y990" s="31"/>
      <c r="Z990" s="31"/>
      <c r="AA990" s="31"/>
    </row>
    <row r="991" spans="1:27" s="6" customFormat="1">
      <c r="A991" s="10"/>
      <c r="B991" s="31"/>
      <c r="C991" s="177"/>
      <c r="D991" s="31"/>
      <c r="E991" s="178" t="str">
        <f>IF($C991="","",VLOOKUP($C991,分類コード!$B$1:$C$11,2,0))</f>
        <v/>
      </c>
      <c r="F991" s="30"/>
      <c r="G991" s="28"/>
      <c r="H991" s="13"/>
      <c r="I991" s="28"/>
      <c r="M991" s="31"/>
      <c r="N991" s="31"/>
      <c r="O991" s="31"/>
      <c r="P991" s="31"/>
      <c r="Q991" s="31"/>
      <c r="R991" s="31"/>
      <c r="S991" s="31"/>
      <c r="T991" s="31"/>
      <c r="U991" s="31"/>
      <c r="Y991" s="31"/>
      <c r="Z991" s="31"/>
      <c r="AA991" s="31"/>
    </row>
    <row r="992" spans="1:27" s="6" customFormat="1">
      <c r="A992" s="10"/>
      <c r="B992" s="31"/>
      <c r="C992" s="177"/>
      <c r="D992" s="31"/>
      <c r="E992" s="178" t="str">
        <f>IF($C992="","",VLOOKUP($C992,分類コード!$B$1:$C$11,2,0))</f>
        <v/>
      </c>
      <c r="F992" s="30"/>
      <c r="G992" s="28"/>
      <c r="H992" s="13"/>
      <c r="I992" s="28"/>
      <c r="M992" s="31"/>
      <c r="N992" s="31"/>
      <c r="O992" s="31"/>
      <c r="P992" s="31"/>
      <c r="Q992" s="31"/>
      <c r="R992" s="31"/>
      <c r="S992" s="31"/>
      <c r="T992" s="31"/>
      <c r="U992" s="31"/>
      <c r="Y992" s="31"/>
      <c r="Z992" s="31"/>
      <c r="AA992" s="31"/>
    </row>
    <row r="993" spans="1:27" s="6" customFormat="1">
      <c r="A993" s="10"/>
      <c r="B993" s="31"/>
      <c r="C993" s="177"/>
      <c r="D993" s="31"/>
      <c r="E993" s="178" t="str">
        <f>IF($C993="","",VLOOKUP($C993,分類コード!$B$1:$C$11,2,0))</f>
        <v/>
      </c>
      <c r="F993" s="30"/>
      <c r="G993" s="28"/>
      <c r="H993" s="13"/>
      <c r="I993" s="28"/>
      <c r="M993" s="31"/>
      <c r="N993" s="31"/>
      <c r="O993" s="31"/>
      <c r="P993" s="31"/>
      <c r="Q993" s="31"/>
      <c r="R993" s="31"/>
      <c r="S993" s="31"/>
      <c r="T993" s="31"/>
      <c r="U993" s="31"/>
      <c r="Y993" s="31"/>
      <c r="Z993" s="31"/>
      <c r="AA993" s="31"/>
    </row>
    <row r="994" spans="1:27" s="6" customFormat="1">
      <c r="A994" s="10"/>
      <c r="B994" s="31"/>
      <c r="C994" s="177"/>
      <c r="D994" s="31"/>
      <c r="E994" s="178" t="str">
        <f>IF($C994="","",VLOOKUP($C994,分類コード!$B$1:$C$11,2,0))</f>
        <v/>
      </c>
      <c r="F994" s="30"/>
      <c r="G994" s="28"/>
      <c r="H994" s="13"/>
      <c r="I994" s="28"/>
      <c r="M994" s="31"/>
      <c r="N994" s="31"/>
      <c r="O994" s="31"/>
      <c r="P994" s="31"/>
      <c r="Q994" s="31"/>
      <c r="R994" s="31"/>
      <c r="S994" s="31"/>
      <c r="T994" s="31"/>
      <c r="U994" s="31"/>
      <c r="Y994" s="31"/>
      <c r="Z994" s="31"/>
      <c r="AA994" s="31"/>
    </row>
    <row r="995" spans="1:27" s="6" customFormat="1">
      <c r="A995" s="10"/>
      <c r="B995" s="31"/>
      <c r="C995" s="177"/>
      <c r="D995" s="31"/>
      <c r="E995" s="178" t="str">
        <f>IF($C995="","",VLOOKUP($C995,分類コード!$B$1:$C$11,2,0))</f>
        <v/>
      </c>
      <c r="F995" s="30"/>
      <c r="G995" s="28"/>
      <c r="H995" s="13"/>
      <c r="I995" s="28"/>
      <c r="M995" s="31"/>
      <c r="N995" s="31"/>
      <c r="O995" s="31"/>
      <c r="P995" s="31"/>
      <c r="Q995" s="31"/>
      <c r="R995" s="31"/>
      <c r="S995" s="31"/>
      <c r="T995" s="31"/>
      <c r="U995" s="31"/>
      <c r="Y995" s="31"/>
      <c r="Z995" s="31"/>
      <c r="AA995" s="31"/>
    </row>
    <row r="996" spans="1:27" s="6" customFormat="1">
      <c r="A996" s="10"/>
      <c r="B996" s="31"/>
      <c r="C996" s="177"/>
      <c r="D996" s="31"/>
      <c r="E996" s="178" t="str">
        <f>IF($C996="","",VLOOKUP($C996,分類コード!$B$1:$C$11,2,0))</f>
        <v/>
      </c>
      <c r="F996" s="30"/>
      <c r="G996" s="28"/>
      <c r="H996" s="13"/>
      <c r="I996" s="28"/>
      <c r="M996" s="31"/>
      <c r="N996" s="31"/>
      <c r="O996" s="31"/>
      <c r="P996" s="31"/>
      <c r="Q996" s="31"/>
      <c r="R996" s="31"/>
      <c r="S996" s="31"/>
      <c r="T996" s="31"/>
      <c r="U996" s="31"/>
      <c r="Y996" s="31"/>
      <c r="Z996" s="31"/>
      <c r="AA996" s="31"/>
    </row>
    <row r="997" spans="1:27" s="6" customFormat="1">
      <c r="A997" s="10"/>
      <c r="B997" s="31"/>
      <c r="C997" s="177"/>
      <c r="D997" s="31"/>
      <c r="E997" s="178" t="str">
        <f>IF($C997="","",VLOOKUP($C997,分類コード!$B$1:$C$11,2,0))</f>
        <v/>
      </c>
      <c r="F997" s="30"/>
      <c r="G997" s="28"/>
      <c r="H997" s="13"/>
      <c r="I997" s="28"/>
      <c r="M997" s="31"/>
      <c r="N997" s="31"/>
      <c r="O997" s="31"/>
      <c r="P997" s="31"/>
      <c r="Q997" s="31"/>
      <c r="R997" s="31"/>
      <c r="S997" s="31"/>
      <c r="T997" s="31"/>
      <c r="U997" s="31"/>
      <c r="Y997" s="31"/>
      <c r="Z997" s="31"/>
      <c r="AA997" s="31"/>
    </row>
    <row r="998" spans="1:27" s="6" customFormat="1">
      <c r="A998" s="10"/>
      <c r="B998" s="31"/>
      <c r="C998" s="177"/>
      <c r="D998" s="31"/>
      <c r="E998" s="178" t="str">
        <f>IF($C998="","",VLOOKUP($C998,分類コード!$B$1:$C$11,2,0))</f>
        <v/>
      </c>
      <c r="F998" s="30"/>
      <c r="G998" s="28"/>
      <c r="H998" s="13"/>
      <c r="I998" s="28"/>
      <c r="M998" s="31"/>
      <c r="N998" s="31"/>
      <c r="O998" s="31"/>
      <c r="P998" s="31"/>
      <c r="Q998" s="31"/>
      <c r="R998" s="31"/>
      <c r="S998" s="31"/>
      <c r="T998" s="31"/>
      <c r="U998" s="31"/>
      <c r="Y998" s="31"/>
      <c r="Z998" s="31"/>
      <c r="AA998" s="31"/>
    </row>
    <row r="999" spans="1:27" s="6" customFormat="1">
      <c r="A999" s="10"/>
      <c r="B999" s="31"/>
      <c r="C999" s="177"/>
      <c r="D999" s="31"/>
      <c r="E999" s="178" t="str">
        <f>IF($C999="","",VLOOKUP($C999,分類コード!$B$1:$C$11,2,0))</f>
        <v/>
      </c>
      <c r="F999" s="30"/>
      <c r="G999" s="28"/>
      <c r="H999" s="13"/>
      <c r="I999" s="28"/>
      <c r="M999" s="31"/>
      <c r="N999" s="31"/>
      <c r="O999" s="31"/>
      <c r="P999" s="31"/>
      <c r="Q999" s="31"/>
      <c r="R999" s="31"/>
      <c r="S999" s="31"/>
      <c r="T999" s="31"/>
      <c r="U999" s="31"/>
      <c r="Y999" s="31"/>
      <c r="Z999" s="31"/>
      <c r="AA999" s="31"/>
    </row>
    <row r="1000" spans="1:27" s="6" customFormat="1">
      <c r="A1000" s="10"/>
      <c r="B1000" s="31"/>
      <c r="C1000" s="177"/>
      <c r="D1000" s="31"/>
      <c r="E1000" s="178" t="str">
        <f>IF($C1000="","",VLOOKUP($C1000,分類コード!$B$1:$C$11,2,0))</f>
        <v/>
      </c>
      <c r="F1000" s="30"/>
      <c r="G1000" s="28"/>
      <c r="H1000" s="13"/>
      <c r="I1000" s="28"/>
      <c r="M1000" s="31"/>
      <c r="N1000" s="31"/>
      <c r="O1000" s="31"/>
      <c r="P1000" s="31"/>
      <c r="Q1000" s="31"/>
      <c r="R1000" s="31"/>
      <c r="S1000" s="31"/>
      <c r="T1000" s="31"/>
      <c r="U1000" s="31"/>
      <c r="Y1000" s="31"/>
      <c r="Z1000" s="31"/>
      <c r="AA1000" s="31"/>
    </row>
    <row r="1001" spans="1:27" s="6" customFormat="1">
      <c r="A1001" s="10"/>
      <c r="B1001" s="31"/>
      <c r="C1001" s="177"/>
      <c r="D1001" s="31"/>
      <c r="E1001" s="178" t="str">
        <f>IF($C1001="","",VLOOKUP($C1001,分類コード!$B$1:$C$11,2,0))</f>
        <v/>
      </c>
      <c r="F1001" s="30"/>
      <c r="G1001" s="28"/>
      <c r="H1001" s="13"/>
      <c r="I1001" s="28"/>
      <c r="M1001" s="31"/>
      <c r="N1001" s="31"/>
      <c r="O1001" s="31"/>
      <c r="P1001" s="31"/>
      <c r="Q1001" s="31"/>
      <c r="R1001" s="31"/>
      <c r="S1001" s="31"/>
      <c r="T1001" s="31"/>
      <c r="U1001" s="31"/>
      <c r="Y1001" s="31"/>
      <c r="Z1001" s="31"/>
      <c r="AA1001" s="31"/>
    </row>
    <row r="1002" spans="1:27" s="6" customFormat="1">
      <c r="A1002" s="10"/>
      <c r="B1002" s="31"/>
      <c r="C1002" s="177"/>
      <c r="D1002" s="31"/>
      <c r="E1002" s="178" t="str">
        <f>IF($C1002="","",VLOOKUP($C1002,分類コード!$B$1:$C$11,2,0))</f>
        <v/>
      </c>
      <c r="F1002" s="30"/>
      <c r="G1002" s="28"/>
      <c r="H1002" s="13"/>
      <c r="I1002" s="28"/>
      <c r="M1002" s="31"/>
      <c r="N1002" s="31"/>
      <c r="O1002" s="31"/>
      <c r="P1002" s="31"/>
      <c r="Q1002" s="31"/>
      <c r="R1002" s="31"/>
      <c r="S1002" s="31"/>
      <c r="T1002" s="31"/>
      <c r="U1002" s="31"/>
      <c r="Y1002" s="31"/>
      <c r="Z1002" s="31"/>
      <c r="AA1002" s="31"/>
    </row>
    <row r="1003" spans="1:27" s="6" customFormat="1">
      <c r="A1003" s="10"/>
      <c r="B1003" s="31"/>
      <c r="C1003" s="177"/>
      <c r="D1003" s="31"/>
      <c r="E1003" s="178" t="str">
        <f>IF($C1003="","",VLOOKUP($C1003,分類コード!$B$1:$C$11,2,0))</f>
        <v/>
      </c>
      <c r="F1003" s="30"/>
      <c r="G1003" s="28"/>
      <c r="H1003" s="13"/>
      <c r="I1003" s="28"/>
      <c r="M1003" s="31"/>
      <c r="N1003" s="31"/>
      <c r="O1003" s="31"/>
      <c r="P1003" s="31"/>
      <c r="Q1003" s="31"/>
      <c r="R1003" s="31"/>
      <c r="S1003" s="31"/>
      <c r="T1003" s="31"/>
      <c r="U1003" s="31"/>
      <c r="Y1003" s="31"/>
      <c r="Z1003" s="31"/>
      <c r="AA1003" s="31"/>
    </row>
    <row r="1004" spans="1:27" s="6" customFormat="1">
      <c r="A1004" s="10"/>
      <c r="B1004" s="31"/>
      <c r="C1004" s="177"/>
      <c r="D1004" s="31"/>
      <c r="E1004" s="178" t="str">
        <f>IF($C1004="","",VLOOKUP($C1004,分類コード!$B$1:$C$11,2,0))</f>
        <v/>
      </c>
      <c r="F1004" s="30"/>
      <c r="G1004" s="28"/>
      <c r="H1004" s="13"/>
      <c r="I1004" s="28"/>
      <c r="M1004" s="31"/>
      <c r="N1004" s="31"/>
      <c r="O1004" s="31"/>
      <c r="P1004" s="31"/>
      <c r="Q1004" s="31"/>
      <c r="R1004" s="31"/>
      <c r="S1004" s="31"/>
      <c r="T1004" s="31"/>
      <c r="U1004" s="31"/>
      <c r="Y1004" s="31"/>
      <c r="Z1004" s="31"/>
      <c r="AA1004" s="31"/>
    </row>
    <row r="1005" spans="1:27" s="6" customFormat="1">
      <c r="A1005" s="10"/>
      <c r="B1005" s="31"/>
      <c r="C1005" s="177"/>
      <c r="D1005" s="31"/>
      <c r="E1005" s="178" t="str">
        <f>IF($C1005="","",VLOOKUP($C1005,分類コード!$B$1:$C$11,2,0))</f>
        <v/>
      </c>
      <c r="F1005" s="30"/>
      <c r="G1005" s="28"/>
      <c r="H1005" s="13"/>
      <c r="I1005" s="28"/>
      <c r="M1005" s="31"/>
      <c r="N1005" s="31"/>
      <c r="O1005" s="31"/>
      <c r="P1005" s="31"/>
      <c r="Q1005" s="31"/>
      <c r="R1005" s="31"/>
      <c r="S1005" s="31"/>
      <c r="T1005" s="31"/>
      <c r="U1005" s="31"/>
      <c r="Y1005" s="31"/>
      <c r="Z1005" s="31"/>
      <c r="AA1005" s="31"/>
    </row>
    <row r="1006" spans="1:27" s="6" customFormat="1">
      <c r="A1006" s="10"/>
      <c r="B1006" s="31"/>
      <c r="C1006" s="177"/>
      <c r="D1006" s="31"/>
      <c r="E1006" s="178" t="str">
        <f>IF($C1006="","",VLOOKUP($C1006,分類コード!$B$1:$C$11,2,0))</f>
        <v/>
      </c>
      <c r="F1006" s="30"/>
      <c r="G1006" s="28"/>
      <c r="H1006" s="13"/>
      <c r="I1006" s="28"/>
      <c r="M1006" s="31"/>
      <c r="N1006" s="31"/>
      <c r="O1006" s="31"/>
      <c r="P1006" s="31"/>
      <c r="Q1006" s="31"/>
      <c r="R1006" s="31"/>
      <c r="S1006" s="31"/>
      <c r="T1006" s="31"/>
      <c r="U1006" s="31"/>
      <c r="Y1006" s="31"/>
      <c r="Z1006" s="31"/>
      <c r="AA1006" s="31"/>
    </row>
    <row r="1007" spans="1:27" s="6" customFormat="1">
      <c r="A1007" s="10"/>
      <c r="B1007" s="31"/>
      <c r="C1007" s="177"/>
      <c r="D1007" s="31"/>
      <c r="E1007" s="178" t="str">
        <f>IF($C1007="","",VLOOKUP($C1007,分類コード!$B$1:$C$11,2,0))</f>
        <v/>
      </c>
      <c r="F1007" s="30"/>
      <c r="G1007" s="28"/>
      <c r="H1007" s="13"/>
      <c r="I1007" s="28"/>
      <c r="M1007" s="31"/>
      <c r="N1007" s="31"/>
      <c r="O1007" s="31"/>
      <c r="P1007" s="31"/>
      <c r="Q1007" s="31"/>
      <c r="R1007" s="31"/>
      <c r="S1007" s="31"/>
      <c r="T1007" s="31"/>
      <c r="U1007" s="31"/>
      <c r="Y1007" s="31"/>
      <c r="Z1007" s="31"/>
      <c r="AA1007" s="31"/>
    </row>
    <row r="1008" spans="1:27" s="6" customFormat="1">
      <c r="A1008" s="10"/>
      <c r="B1008" s="31"/>
      <c r="C1008" s="177"/>
      <c r="D1008" s="31"/>
      <c r="E1008" s="178" t="str">
        <f>IF($C1008="","",VLOOKUP($C1008,分類コード!$B$1:$C$11,2,0))</f>
        <v/>
      </c>
      <c r="F1008" s="30"/>
      <c r="G1008" s="28"/>
      <c r="H1008" s="13"/>
      <c r="I1008" s="28"/>
      <c r="M1008" s="31"/>
      <c r="N1008" s="31"/>
      <c r="O1008" s="31"/>
      <c r="P1008" s="31"/>
      <c r="Q1008" s="31"/>
      <c r="R1008" s="31"/>
      <c r="S1008" s="31"/>
      <c r="T1008" s="31"/>
      <c r="U1008" s="31"/>
      <c r="Y1008" s="31"/>
      <c r="Z1008" s="31"/>
      <c r="AA1008" s="31"/>
    </row>
    <row r="1009" spans="1:27" s="6" customFormat="1">
      <c r="A1009" s="10"/>
      <c r="B1009" s="31"/>
      <c r="C1009" s="177"/>
      <c r="D1009" s="31"/>
      <c r="E1009" s="178" t="str">
        <f>IF($C1009="","",VLOOKUP($C1009,分類コード!$B$1:$C$11,2,0))</f>
        <v/>
      </c>
      <c r="F1009" s="30"/>
      <c r="G1009" s="28"/>
      <c r="H1009" s="13"/>
      <c r="I1009" s="28"/>
      <c r="M1009" s="31"/>
      <c r="N1009" s="31"/>
      <c r="O1009" s="31"/>
      <c r="P1009" s="31"/>
      <c r="Q1009" s="31"/>
      <c r="R1009" s="31"/>
      <c r="S1009" s="31"/>
      <c r="T1009" s="31"/>
      <c r="U1009" s="31"/>
      <c r="Y1009" s="31"/>
      <c r="Z1009" s="31"/>
      <c r="AA1009" s="31"/>
    </row>
    <row r="1010" spans="1:27" s="6" customFormat="1">
      <c r="A1010" s="10"/>
      <c r="B1010" s="31"/>
      <c r="C1010" s="177"/>
      <c r="D1010" s="31"/>
      <c r="E1010" s="178" t="str">
        <f>IF($C1010="","",VLOOKUP($C1010,分類コード!$B$1:$C$11,2,0))</f>
        <v/>
      </c>
      <c r="F1010" s="30"/>
      <c r="G1010" s="28"/>
      <c r="H1010" s="13"/>
      <c r="I1010" s="28"/>
      <c r="M1010" s="31"/>
      <c r="N1010" s="31"/>
      <c r="O1010" s="31"/>
      <c r="P1010" s="31"/>
      <c r="Q1010" s="31"/>
      <c r="R1010" s="31"/>
      <c r="S1010" s="31"/>
      <c r="T1010" s="31"/>
      <c r="U1010" s="31"/>
      <c r="Y1010" s="31"/>
      <c r="Z1010" s="31"/>
      <c r="AA1010" s="31"/>
    </row>
    <row r="1011" spans="1:27" s="6" customFormat="1">
      <c r="A1011" s="10"/>
      <c r="B1011" s="31"/>
      <c r="C1011" s="177"/>
      <c r="D1011" s="31"/>
      <c r="E1011" s="178" t="str">
        <f>IF($C1011="","",VLOOKUP($C1011,分類コード!$B$1:$C$11,2,0))</f>
        <v/>
      </c>
      <c r="F1011" s="30"/>
      <c r="G1011" s="28"/>
      <c r="H1011" s="13"/>
      <c r="I1011" s="28"/>
      <c r="M1011" s="31"/>
      <c r="N1011" s="31"/>
      <c r="O1011" s="31"/>
      <c r="P1011" s="31"/>
      <c r="Q1011" s="31"/>
      <c r="R1011" s="31"/>
      <c r="S1011" s="31"/>
      <c r="T1011" s="31"/>
      <c r="U1011" s="31"/>
      <c r="Y1011" s="31"/>
      <c r="Z1011" s="31"/>
      <c r="AA1011" s="31"/>
    </row>
    <row r="1012" spans="1:27" s="6" customFormat="1">
      <c r="A1012" s="10"/>
      <c r="B1012" s="31"/>
      <c r="C1012" s="177"/>
      <c r="D1012" s="31"/>
      <c r="E1012" s="178" t="str">
        <f>IF($C1012="","",VLOOKUP($C1012,分類コード!$B$1:$C$11,2,0))</f>
        <v/>
      </c>
      <c r="F1012" s="30"/>
      <c r="G1012" s="28"/>
      <c r="H1012" s="13"/>
      <c r="I1012" s="28"/>
      <c r="M1012" s="31"/>
      <c r="N1012" s="31"/>
      <c r="O1012" s="31"/>
      <c r="P1012" s="31"/>
      <c r="Q1012" s="31"/>
      <c r="R1012" s="31"/>
      <c r="S1012" s="31"/>
      <c r="T1012" s="31"/>
      <c r="U1012" s="31"/>
      <c r="Y1012" s="31"/>
      <c r="Z1012" s="31"/>
      <c r="AA1012" s="31"/>
    </row>
    <row r="1013" spans="1:27" s="6" customFormat="1">
      <c r="A1013" s="10"/>
      <c r="B1013" s="31"/>
      <c r="C1013" s="177"/>
      <c r="D1013" s="31"/>
      <c r="E1013" s="178" t="str">
        <f>IF($C1013="","",VLOOKUP($C1013,分類コード!$B$1:$C$11,2,0))</f>
        <v/>
      </c>
      <c r="F1013" s="30"/>
      <c r="G1013" s="28"/>
      <c r="H1013" s="13"/>
      <c r="I1013" s="28"/>
      <c r="M1013" s="31"/>
      <c r="N1013" s="31"/>
      <c r="O1013" s="31"/>
      <c r="P1013" s="31"/>
      <c r="Q1013" s="31"/>
      <c r="R1013" s="31"/>
      <c r="S1013" s="31"/>
      <c r="T1013" s="31"/>
      <c r="U1013" s="31"/>
      <c r="Y1013" s="31"/>
      <c r="Z1013" s="31"/>
      <c r="AA1013" s="31"/>
    </row>
    <row r="1014" spans="1:27" s="6" customFormat="1">
      <c r="A1014" s="10"/>
      <c r="B1014" s="31"/>
      <c r="C1014" s="177"/>
      <c r="D1014" s="31"/>
      <c r="E1014" s="178" t="str">
        <f>IF($C1014="","",VLOOKUP($C1014,分類コード!$B$1:$C$11,2,0))</f>
        <v/>
      </c>
      <c r="F1014" s="30"/>
      <c r="G1014" s="28"/>
      <c r="H1014" s="13"/>
      <c r="I1014" s="28"/>
      <c r="M1014" s="31"/>
      <c r="N1014" s="31"/>
      <c r="O1014" s="31"/>
      <c r="P1014" s="31"/>
      <c r="Q1014" s="31"/>
      <c r="R1014" s="31"/>
      <c r="S1014" s="31"/>
      <c r="T1014" s="31"/>
      <c r="U1014" s="31"/>
      <c r="Y1014" s="31"/>
      <c r="Z1014" s="31"/>
      <c r="AA1014" s="31"/>
    </row>
    <row r="1015" spans="1:27" s="6" customFormat="1">
      <c r="A1015" s="10"/>
      <c r="B1015" s="31"/>
      <c r="C1015" s="177"/>
      <c r="D1015" s="31"/>
      <c r="E1015" s="178" t="str">
        <f>IF($C1015="","",VLOOKUP($C1015,分類コード!$B$1:$C$11,2,0))</f>
        <v/>
      </c>
      <c r="F1015" s="30"/>
      <c r="G1015" s="28"/>
      <c r="H1015" s="13"/>
      <c r="I1015" s="28"/>
      <c r="M1015" s="31"/>
      <c r="N1015" s="31"/>
      <c r="O1015" s="31"/>
      <c r="P1015" s="31"/>
      <c r="Q1015" s="31"/>
      <c r="R1015" s="31"/>
      <c r="S1015" s="31"/>
      <c r="T1015" s="31"/>
      <c r="U1015" s="31"/>
      <c r="Y1015" s="31"/>
      <c r="Z1015" s="31"/>
      <c r="AA1015" s="31"/>
    </row>
    <row r="1016" spans="1:27" s="6" customFormat="1">
      <c r="A1016" s="10"/>
      <c r="B1016" s="31"/>
      <c r="C1016" s="177"/>
      <c r="D1016" s="31"/>
      <c r="E1016" s="178" t="str">
        <f>IF($C1016="","",VLOOKUP($C1016,分類コード!$B$1:$C$11,2,0))</f>
        <v/>
      </c>
      <c r="F1016" s="30"/>
      <c r="G1016" s="28"/>
      <c r="H1016" s="13"/>
      <c r="I1016" s="28"/>
      <c r="M1016" s="31"/>
      <c r="N1016" s="31"/>
      <c r="O1016" s="31"/>
      <c r="P1016" s="31"/>
      <c r="Q1016" s="31"/>
      <c r="R1016" s="31"/>
      <c r="S1016" s="31"/>
      <c r="T1016" s="31"/>
      <c r="U1016" s="31"/>
      <c r="Y1016" s="31"/>
      <c r="Z1016" s="31"/>
      <c r="AA1016" s="31"/>
    </row>
    <row r="1017" spans="1:27" s="6" customFormat="1">
      <c r="A1017" s="10"/>
      <c r="B1017" s="31"/>
      <c r="C1017" s="177"/>
      <c r="D1017" s="31"/>
      <c r="E1017" s="178" t="str">
        <f>IF($C1017="","",VLOOKUP($C1017,分類コード!$B$1:$C$11,2,0))</f>
        <v/>
      </c>
      <c r="F1017" s="30"/>
      <c r="G1017" s="28"/>
      <c r="H1017" s="13"/>
      <c r="I1017" s="28"/>
      <c r="M1017" s="31"/>
      <c r="N1017" s="31"/>
      <c r="O1017" s="31"/>
      <c r="P1017" s="31"/>
      <c r="Q1017" s="31"/>
      <c r="R1017" s="31"/>
      <c r="S1017" s="31"/>
      <c r="T1017" s="31"/>
      <c r="U1017" s="31"/>
      <c r="Y1017" s="31"/>
      <c r="Z1017" s="31"/>
      <c r="AA1017" s="31"/>
    </row>
    <row r="1018" spans="1:27" s="6" customFormat="1">
      <c r="A1018" s="10"/>
      <c r="B1018" s="31"/>
      <c r="C1018" s="177"/>
      <c r="D1018" s="31"/>
      <c r="E1018" s="178" t="str">
        <f>IF($C1018="","",VLOOKUP($C1018,分類コード!$B$1:$C$11,2,0))</f>
        <v/>
      </c>
      <c r="F1018" s="30"/>
      <c r="G1018" s="28"/>
      <c r="H1018" s="13"/>
      <c r="I1018" s="28"/>
      <c r="M1018" s="31"/>
      <c r="N1018" s="31"/>
      <c r="O1018" s="31"/>
      <c r="P1018" s="31"/>
      <c r="Q1018" s="31"/>
      <c r="R1018" s="31"/>
      <c r="S1018" s="31"/>
      <c r="T1018" s="31"/>
      <c r="U1018" s="31"/>
      <c r="Y1018" s="31"/>
      <c r="Z1018" s="31"/>
      <c r="AA1018" s="31"/>
    </row>
    <row r="1019" spans="1:27" s="6" customFormat="1">
      <c r="A1019" s="10"/>
      <c r="B1019" s="31"/>
      <c r="C1019" s="177"/>
      <c r="D1019" s="31"/>
      <c r="E1019" s="178" t="str">
        <f>IF($C1019="","",VLOOKUP($C1019,分類コード!$B$1:$C$11,2,0))</f>
        <v/>
      </c>
      <c r="F1019" s="30"/>
      <c r="G1019" s="28"/>
      <c r="H1019" s="13"/>
      <c r="I1019" s="28"/>
      <c r="M1019" s="31"/>
      <c r="N1019" s="31"/>
      <c r="O1019" s="31"/>
      <c r="P1019" s="31"/>
      <c r="Q1019" s="31"/>
      <c r="R1019" s="31"/>
      <c r="S1019" s="31"/>
      <c r="T1019" s="31"/>
      <c r="U1019" s="31"/>
      <c r="Y1019" s="31"/>
      <c r="Z1019" s="31"/>
      <c r="AA1019" s="31"/>
    </row>
    <row r="1020" spans="1:27" s="6" customFormat="1">
      <c r="A1020" s="10"/>
      <c r="B1020" s="31"/>
      <c r="C1020" s="177"/>
      <c r="D1020" s="31"/>
      <c r="E1020" s="178" t="str">
        <f>IF($C1020="","",VLOOKUP($C1020,分類コード!$B$1:$C$11,2,0))</f>
        <v/>
      </c>
      <c r="F1020" s="30"/>
      <c r="G1020" s="28"/>
      <c r="H1020" s="13"/>
      <c r="I1020" s="28"/>
      <c r="M1020" s="31"/>
      <c r="N1020" s="31"/>
      <c r="O1020" s="31"/>
      <c r="P1020" s="31"/>
      <c r="Q1020" s="31"/>
      <c r="R1020" s="31"/>
      <c r="S1020" s="31"/>
      <c r="T1020" s="31"/>
      <c r="U1020" s="31"/>
      <c r="Y1020" s="31"/>
      <c r="Z1020" s="31"/>
      <c r="AA1020" s="31"/>
    </row>
    <row r="1021" spans="1:27" s="6" customFormat="1">
      <c r="A1021" s="10"/>
      <c r="B1021" s="31"/>
      <c r="C1021" s="177"/>
      <c r="D1021" s="31"/>
      <c r="E1021" s="178" t="str">
        <f>IF($C1021="","",VLOOKUP($C1021,分類コード!$B$1:$C$11,2,0))</f>
        <v/>
      </c>
      <c r="F1021" s="30"/>
      <c r="G1021" s="28"/>
      <c r="H1021" s="13"/>
      <c r="I1021" s="28"/>
      <c r="M1021" s="31"/>
      <c r="N1021" s="31"/>
      <c r="O1021" s="31"/>
      <c r="P1021" s="31"/>
      <c r="Q1021" s="31"/>
      <c r="R1021" s="31"/>
      <c r="S1021" s="31"/>
      <c r="T1021" s="31"/>
      <c r="U1021" s="31"/>
      <c r="Y1021" s="31"/>
      <c r="Z1021" s="31"/>
      <c r="AA1021" s="31"/>
    </row>
    <row r="1022" spans="1:27" s="6" customFormat="1">
      <c r="A1022" s="10"/>
      <c r="B1022" s="31"/>
      <c r="C1022" s="177"/>
      <c r="D1022" s="31"/>
      <c r="E1022" s="178" t="str">
        <f>IF($C1022="","",VLOOKUP($C1022,分類コード!$B$1:$C$11,2,0))</f>
        <v/>
      </c>
      <c r="F1022" s="30"/>
      <c r="G1022" s="28"/>
      <c r="H1022" s="13"/>
      <c r="I1022" s="28"/>
      <c r="M1022" s="31"/>
      <c r="N1022" s="31"/>
      <c r="O1022" s="31"/>
      <c r="P1022" s="31"/>
      <c r="Q1022" s="31"/>
      <c r="R1022" s="31"/>
      <c r="S1022" s="31"/>
      <c r="T1022" s="31"/>
      <c r="U1022" s="31"/>
      <c r="Y1022" s="31"/>
      <c r="Z1022" s="31"/>
      <c r="AA1022" s="31"/>
    </row>
    <row r="1023" spans="1:27" s="6" customFormat="1">
      <c r="A1023" s="10"/>
      <c r="B1023" s="31"/>
      <c r="C1023" s="177"/>
      <c r="D1023" s="31"/>
      <c r="E1023" s="178" t="str">
        <f>IF($C1023="","",VLOOKUP($C1023,分類コード!$B$1:$C$11,2,0))</f>
        <v/>
      </c>
      <c r="F1023" s="30"/>
      <c r="G1023" s="28"/>
      <c r="H1023" s="13"/>
      <c r="I1023" s="28"/>
      <c r="M1023" s="31"/>
      <c r="N1023" s="31"/>
      <c r="O1023" s="31"/>
      <c r="P1023" s="31"/>
      <c r="Q1023" s="31"/>
      <c r="R1023" s="31"/>
      <c r="S1023" s="31"/>
      <c r="T1023" s="31"/>
      <c r="U1023" s="31"/>
      <c r="Y1023" s="31"/>
      <c r="Z1023" s="31"/>
      <c r="AA1023" s="31"/>
    </row>
    <row r="1024" spans="1:27" s="6" customFormat="1">
      <c r="A1024" s="10"/>
      <c r="B1024" s="31"/>
      <c r="C1024" s="177"/>
      <c r="D1024" s="31"/>
      <c r="E1024" s="178" t="str">
        <f>IF($C1024="","",VLOOKUP($C1024,分類コード!$B$1:$C$11,2,0))</f>
        <v/>
      </c>
      <c r="F1024" s="30"/>
      <c r="G1024" s="28"/>
      <c r="H1024" s="13"/>
      <c r="I1024" s="28"/>
      <c r="M1024" s="31"/>
      <c r="N1024" s="31"/>
      <c r="O1024" s="31"/>
      <c r="P1024" s="31"/>
      <c r="Q1024" s="31"/>
      <c r="R1024" s="31"/>
      <c r="S1024" s="31"/>
      <c r="T1024" s="31"/>
      <c r="U1024" s="31"/>
      <c r="Y1024" s="31"/>
      <c r="Z1024" s="31"/>
      <c r="AA1024" s="31"/>
    </row>
    <row r="1025" spans="1:27" s="6" customFormat="1">
      <c r="A1025" s="10"/>
      <c r="B1025" s="31"/>
      <c r="C1025" s="177"/>
      <c r="D1025" s="31"/>
      <c r="E1025" s="178" t="str">
        <f>IF($C1025="","",VLOOKUP($C1025,分類コード!$B$1:$C$11,2,0))</f>
        <v/>
      </c>
      <c r="F1025" s="30"/>
      <c r="G1025" s="28"/>
      <c r="H1025" s="13"/>
      <c r="I1025" s="28"/>
      <c r="M1025" s="31"/>
      <c r="N1025" s="31"/>
      <c r="O1025" s="31"/>
      <c r="P1025" s="31"/>
      <c r="Q1025" s="31"/>
      <c r="R1025" s="31"/>
      <c r="S1025" s="31"/>
      <c r="T1025" s="31"/>
      <c r="U1025" s="31"/>
      <c r="Y1025" s="31"/>
      <c r="Z1025" s="31"/>
      <c r="AA1025" s="31"/>
    </row>
    <row r="1026" spans="1:27" s="6" customFormat="1">
      <c r="A1026" s="10"/>
      <c r="B1026" s="31"/>
      <c r="C1026" s="177"/>
      <c r="D1026" s="31"/>
      <c r="E1026" s="178" t="str">
        <f>IF($C1026="","",VLOOKUP($C1026,分類コード!$B$1:$C$11,2,0))</f>
        <v/>
      </c>
      <c r="F1026" s="30"/>
      <c r="G1026" s="28"/>
      <c r="H1026" s="13"/>
      <c r="I1026" s="28"/>
      <c r="M1026" s="31"/>
      <c r="N1026" s="31"/>
      <c r="O1026" s="31"/>
      <c r="P1026" s="31"/>
      <c r="Q1026" s="31"/>
      <c r="R1026" s="31"/>
      <c r="S1026" s="31"/>
      <c r="T1026" s="31"/>
      <c r="U1026" s="31"/>
      <c r="Y1026" s="31"/>
      <c r="Z1026" s="31"/>
      <c r="AA1026" s="31"/>
    </row>
    <row r="1027" spans="1:27" s="6" customFormat="1">
      <c r="A1027" s="10"/>
      <c r="B1027" s="31"/>
      <c r="C1027" s="177"/>
      <c r="D1027" s="31"/>
      <c r="E1027" s="178" t="str">
        <f>IF($C1027="","",VLOOKUP($C1027,分類コード!$B$1:$C$11,2,0))</f>
        <v/>
      </c>
      <c r="F1027" s="30"/>
      <c r="G1027" s="28"/>
      <c r="H1027" s="13"/>
      <c r="I1027" s="28"/>
      <c r="M1027" s="31"/>
      <c r="N1027" s="31"/>
      <c r="O1027" s="31"/>
      <c r="P1027" s="31"/>
      <c r="Q1027" s="31"/>
      <c r="R1027" s="31"/>
      <c r="S1027" s="31"/>
      <c r="T1027" s="31"/>
      <c r="U1027" s="31"/>
      <c r="Y1027" s="31"/>
      <c r="Z1027" s="31"/>
      <c r="AA1027" s="31"/>
    </row>
    <row r="1028" spans="1:27" s="6" customFormat="1">
      <c r="A1028" s="10"/>
      <c r="B1028" s="31"/>
      <c r="C1028" s="177"/>
      <c r="D1028" s="31"/>
      <c r="E1028" s="178" t="str">
        <f>IF($C1028="","",VLOOKUP($C1028,分類コード!$B$1:$C$11,2,0))</f>
        <v/>
      </c>
      <c r="F1028" s="30"/>
      <c r="G1028" s="28"/>
      <c r="H1028" s="13"/>
      <c r="I1028" s="28"/>
      <c r="M1028" s="31"/>
      <c r="N1028" s="31"/>
      <c r="O1028" s="31"/>
      <c r="P1028" s="31"/>
      <c r="Q1028" s="31"/>
      <c r="R1028" s="31"/>
      <c r="S1028" s="31"/>
      <c r="T1028" s="31"/>
      <c r="U1028" s="31"/>
      <c r="Y1028" s="31"/>
      <c r="Z1028" s="31"/>
      <c r="AA1028" s="31"/>
    </row>
    <row r="1029" spans="1:27" s="6" customFormat="1">
      <c r="A1029" s="10"/>
      <c r="B1029" s="31"/>
      <c r="C1029" s="177"/>
      <c r="D1029" s="31"/>
      <c r="E1029" s="178" t="str">
        <f>IF($C1029="","",VLOOKUP($C1029,分類コード!$B$1:$C$11,2,0))</f>
        <v/>
      </c>
      <c r="F1029" s="30"/>
      <c r="G1029" s="28"/>
      <c r="H1029" s="13"/>
      <c r="I1029" s="28"/>
      <c r="M1029" s="31"/>
      <c r="N1029" s="31"/>
      <c r="O1029" s="31"/>
      <c r="P1029" s="31"/>
      <c r="Q1029" s="31"/>
      <c r="R1029" s="31"/>
      <c r="S1029" s="31"/>
      <c r="T1029" s="31"/>
      <c r="U1029" s="31"/>
      <c r="Y1029" s="31"/>
      <c r="Z1029" s="31"/>
      <c r="AA1029" s="31"/>
    </row>
    <row r="1030" spans="1:27" s="6" customFormat="1">
      <c r="A1030" s="10"/>
      <c r="B1030" s="31"/>
      <c r="C1030" s="177"/>
      <c r="D1030" s="31"/>
      <c r="E1030" s="178" t="str">
        <f>IF($C1030="","",VLOOKUP($C1030,分類コード!$B$1:$C$11,2,0))</f>
        <v/>
      </c>
      <c r="F1030" s="30"/>
      <c r="G1030" s="28"/>
      <c r="H1030" s="13"/>
      <c r="I1030" s="28"/>
      <c r="M1030" s="31"/>
      <c r="N1030" s="31"/>
      <c r="O1030" s="31"/>
      <c r="P1030" s="31"/>
      <c r="Q1030" s="31"/>
      <c r="R1030" s="31"/>
      <c r="S1030" s="31"/>
      <c r="T1030" s="31"/>
      <c r="U1030" s="31"/>
      <c r="Y1030" s="31"/>
      <c r="Z1030" s="31"/>
      <c r="AA1030" s="31"/>
    </row>
    <row r="1031" spans="1:27" s="6" customFormat="1">
      <c r="A1031" s="10"/>
      <c r="B1031" s="31"/>
      <c r="C1031" s="177"/>
      <c r="D1031" s="31"/>
      <c r="E1031" s="178" t="str">
        <f>IF($C1031="","",VLOOKUP($C1031,分類コード!$B$1:$C$11,2,0))</f>
        <v/>
      </c>
      <c r="F1031" s="30"/>
      <c r="G1031" s="28"/>
      <c r="H1031" s="13"/>
      <c r="I1031" s="28"/>
      <c r="M1031" s="31"/>
      <c r="N1031" s="31"/>
      <c r="O1031" s="31"/>
      <c r="P1031" s="31"/>
      <c r="Q1031" s="31"/>
      <c r="R1031" s="31"/>
      <c r="S1031" s="31"/>
      <c r="T1031" s="31"/>
      <c r="U1031" s="31"/>
      <c r="Y1031" s="31"/>
      <c r="Z1031" s="31"/>
      <c r="AA1031" s="31"/>
    </row>
    <row r="1032" spans="1:27" s="6" customFormat="1">
      <c r="A1032" s="10"/>
      <c r="B1032" s="31"/>
      <c r="C1032" s="177"/>
      <c r="D1032" s="31"/>
      <c r="E1032" s="178" t="str">
        <f>IF($C1032="","",VLOOKUP($C1032,分類コード!$B$1:$C$11,2,0))</f>
        <v/>
      </c>
      <c r="F1032" s="30"/>
      <c r="G1032" s="28"/>
      <c r="H1032" s="13"/>
      <c r="I1032" s="28"/>
      <c r="M1032" s="31"/>
      <c r="N1032" s="31"/>
      <c r="O1032" s="31"/>
      <c r="P1032" s="31"/>
      <c r="Q1032" s="31"/>
      <c r="R1032" s="31"/>
      <c r="S1032" s="31"/>
      <c r="T1032" s="31"/>
      <c r="U1032" s="31"/>
      <c r="Y1032" s="31"/>
      <c r="Z1032" s="31"/>
      <c r="AA1032" s="31"/>
    </row>
    <row r="1033" spans="1:27" s="6" customFormat="1">
      <c r="A1033" s="10"/>
      <c r="B1033" s="31"/>
      <c r="C1033" s="177"/>
      <c r="D1033" s="31"/>
      <c r="E1033" s="178" t="str">
        <f>IF($C1033="","",VLOOKUP($C1033,分類コード!$B$1:$C$11,2,0))</f>
        <v/>
      </c>
      <c r="F1033" s="30"/>
      <c r="G1033" s="28"/>
      <c r="H1033" s="13"/>
      <c r="I1033" s="28"/>
      <c r="M1033" s="31"/>
      <c r="N1033" s="31"/>
      <c r="O1033" s="31"/>
      <c r="P1033" s="31"/>
      <c r="Q1033" s="31"/>
      <c r="R1033" s="31"/>
      <c r="S1033" s="31"/>
      <c r="T1033" s="31"/>
      <c r="U1033" s="31"/>
      <c r="Y1033" s="31"/>
      <c r="Z1033" s="31"/>
      <c r="AA1033" s="31"/>
    </row>
    <row r="1034" spans="1:27" s="6" customFormat="1">
      <c r="A1034" s="10"/>
      <c r="B1034" s="31"/>
      <c r="C1034" s="177"/>
      <c r="D1034" s="31"/>
      <c r="E1034" s="178" t="str">
        <f>IF($C1034="","",VLOOKUP($C1034,分類コード!$B$1:$C$11,2,0))</f>
        <v/>
      </c>
      <c r="F1034" s="30"/>
      <c r="G1034" s="28"/>
      <c r="H1034" s="13"/>
      <c r="I1034" s="28"/>
      <c r="M1034" s="31"/>
      <c r="N1034" s="31"/>
      <c r="O1034" s="31"/>
      <c r="P1034" s="31"/>
      <c r="Q1034" s="31"/>
      <c r="R1034" s="31"/>
      <c r="S1034" s="31"/>
      <c r="T1034" s="31"/>
      <c r="U1034" s="31"/>
      <c r="Y1034" s="31"/>
      <c r="Z1034" s="31"/>
      <c r="AA1034" s="31"/>
    </row>
    <row r="1035" spans="1:27" s="6" customFormat="1">
      <c r="A1035" s="10"/>
      <c r="B1035" s="31"/>
      <c r="C1035" s="177"/>
      <c r="D1035" s="31"/>
      <c r="E1035" s="178" t="str">
        <f>IF($C1035="","",VLOOKUP($C1035,分類コード!$B$1:$C$11,2,0))</f>
        <v/>
      </c>
      <c r="F1035" s="30"/>
      <c r="G1035" s="28"/>
      <c r="H1035" s="13"/>
      <c r="I1035" s="28"/>
      <c r="M1035" s="31"/>
      <c r="N1035" s="31"/>
      <c r="O1035" s="31"/>
      <c r="P1035" s="31"/>
      <c r="Q1035" s="31"/>
      <c r="R1035" s="31"/>
      <c r="S1035" s="31"/>
      <c r="T1035" s="31"/>
      <c r="U1035" s="31"/>
      <c r="Y1035" s="31"/>
      <c r="Z1035" s="31"/>
      <c r="AA1035" s="31"/>
    </row>
    <row r="1036" spans="1:27" s="6" customFormat="1">
      <c r="A1036" s="10"/>
      <c r="B1036" s="31"/>
      <c r="C1036" s="177"/>
      <c r="D1036" s="31"/>
      <c r="E1036" s="178" t="str">
        <f>IF($C1036="","",VLOOKUP($C1036,分類コード!$B$1:$C$11,2,0))</f>
        <v/>
      </c>
      <c r="F1036" s="30"/>
      <c r="G1036" s="28"/>
      <c r="H1036" s="13"/>
      <c r="I1036" s="28"/>
      <c r="M1036" s="31"/>
      <c r="N1036" s="31"/>
      <c r="O1036" s="31"/>
      <c r="P1036" s="31"/>
      <c r="Q1036" s="31"/>
      <c r="R1036" s="31"/>
      <c r="S1036" s="31"/>
      <c r="T1036" s="31"/>
      <c r="U1036" s="31"/>
      <c r="Y1036" s="31"/>
      <c r="Z1036" s="31"/>
      <c r="AA1036" s="31"/>
    </row>
    <row r="1037" spans="1:27" s="6" customFormat="1">
      <c r="A1037" s="10"/>
      <c r="B1037" s="31"/>
      <c r="C1037" s="177"/>
      <c r="D1037" s="31"/>
      <c r="E1037" s="178" t="str">
        <f>IF($C1037="","",VLOOKUP($C1037,分類コード!$B$1:$C$11,2,0))</f>
        <v/>
      </c>
      <c r="F1037" s="30"/>
      <c r="G1037" s="28"/>
      <c r="H1037" s="13"/>
      <c r="I1037" s="28"/>
      <c r="M1037" s="31"/>
      <c r="N1037" s="31"/>
      <c r="O1037" s="31"/>
      <c r="P1037" s="31"/>
      <c r="Q1037" s="31"/>
      <c r="R1037" s="31"/>
      <c r="S1037" s="31"/>
      <c r="T1037" s="31"/>
      <c r="U1037" s="31"/>
      <c r="Y1037" s="31"/>
      <c r="Z1037" s="31"/>
      <c r="AA1037" s="31"/>
    </row>
    <row r="1038" spans="1:27" s="6" customFormat="1">
      <c r="A1038" s="10"/>
      <c r="B1038" s="31"/>
      <c r="C1038" s="177"/>
      <c r="D1038" s="31"/>
      <c r="E1038" s="178" t="str">
        <f>IF($C1038="","",VLOOKUP($C1038,分類コード!$B$1:$C$11,2,0))</f>
        <v/>
      </c>
      <c r="F1038" s="30"/>
      <c r="G1038" s="28"/>
      <c r="H1038" s="13"/>
      <c r="I1038" s="28"/>
      <c r="M1038" s="31"/>
      <c r="N1038" s="31"/>
      <c r="O1038" s="31"/>
      <c r="P1038" s="31"/>
      <c r="Q1038" s="31"/>
      <c r="R1038" s="31"/>
      <c r="S1038" s="31"/>
      <c r="T1038" s="31"/>
      <c r="U1038" s="31"/>
      <c r="Y1038" s="31"/>
      <c r="Z1038" s="31"/>
      <c r="AA1038" s="31"/>
    </row>
    <row r="1039" spans="1:27" s="6" customFormat="1">
      <c r="A1039" s="10"/>
      <c r="B1039" s="31"/>
      <c r="C1039" s="177"/>
      <c r="D1039" s="31"/>
      <c r="E1039" s="178" t="str">
        <f>IF($C1039="","",VLOOKUP($C1039,分類コード!$B$1:$C$11,2,0))</f>
        <v/>
      </c>
      <c r="F1039" s="30"/>
      <c r="G1039" s="28"/>
      <c r="H1039" s="13"/>
      <c r="I1039" s="28"/>
      <c r="M1039" s="31"/>
      <c r="N1039" s="31"/>
      <c r="O1039" s="31"/>
      <c r="P1039" s="31"/>
      <c r="Q1039" s="31"/>
      <c r="R1039" s="31"/>
      <c r="S1039" s="31"/>
      <c r="T1039" s="31"/>
      <c r="U1039" s="31"/>
      <c r="Y1039" s="31"/>
      <c r="Z1039" s="31"/>
      <c r="AA1039" s="31"/>
    </row>
    <row r="1040" spans="1:27" s="6" customFormat="1">
      <c r="A1040" s="10"/>
      <c r="B1040" s="31"/>
      <c r="C1040" s="177"/>
      <c r="D1040" s="31"/>
      <c r="E1040" s="178" t="str">
        <f>IF($C1040="","",VLOOKUP($C1040,分類コード!$B$1:$C$11,2,0))</f>
        <v/>
      </c>
      <c r="F1040" s="30"/>
      <c r="G1040" s="28"/>
      <c r="H1040" s="13"/>
      <c r="I1040" s="28"/>
      <c r="M1040" s="31"/>
      <c r="N1040" s="31"/>
      <c r="O1040" s="31"/>
      <c r="P1040" s="31"/>
      <c r="Q1040" s="31"/>
      <c r="R1040" s="31"/>
      <c r="S1040" s="31"/>
      <c r="T1040" s="31"/>
      <c r="U1040" s="31"/>
      <c r="Y1040" s="31"/>
      <c r="Z1040" s="31"/>
      <c r="AA1040" s="31"/>
    </row>
    <row r="1041" spans="1:27" s="6" customFormat="1">
      <c r="A1041" s="10"/>
      <c r="B1041" s="31"/>
      <c r="C1041" s="177"/>
      <c r="D1041" s="31"/>
      <c r="E1041" s="178" t="str">
        <f>IF($C1041="","",VLOOKUP($C1041,分類コード!$B$1:$C$11,2,0))</f>
        <v/>
      </c>
      <c r="F1041" s="30"/>
      <c r="G1041" s="28"/>
      <c r="H1041" s="13"/>
      <c r="I1041" s="28"/>
      <c r="M1041" s="31"/>
      <c r="N1041" s="31"/>
      <c r="O1041" s="31"/>
      <c r="P1041" s="31"/>
      <c r="Q1041" s="31"/>
      <c r="R1041" s="31"/>
      <c r="S1041" s="31"/>
      <c r="T1041" s="31"/>
      <c r="U1041" s="31"/>
      <c r="Y1041" s="31"/>
      <c r="Z1041" s="31"/>
      <c r="AA1041" s="31"/>
    </row>
    <row r="1042" spans="1:27" s="6" customFormat="1">
      <c r="A1042" s="10"/>
      <c r="B1042" s="31"/>
      <c r="C1042" s="177"/>
      <c r="D1042" s="31"/>
      <c r="E1042" s="178" t="str">
        <f>IF($C1042="","",VLOOKUP($C1042,分類コード!$B$1:$C$11,2,0))</f>
        <v/>
      </c>
      <c r="F1042" s="30"/>
      <c r="G1042" s="28"/>
      <c r="H1042" s="13"/>
      <c r="I1042" s="28"/>
      <c r="M1042" s="31"/>
      <c r="N1042" s="31"/>
      <c r="O1042" s="31"/>
      <c r="P1042" s="31"/>
      <c r="Q1042" s="31"/>
      <c r="R1042" s="31"/>
      <c r="S1042" s="31"/>
      <c r="T1042" s="31"/>
      <c r="U1042" s="31"/>
      <c r="Y1042" s="31"/>
      <c r="Z1042" s="31"/>
      <c r="AA1042" s="31"/>
    </row>
    <row r="1043" spans="1:27" s="6" customFormat="1">
      <c r="A1043" s="10"/>
      <c r="B1043" s="31"/>
      <c r="C1043" s="177"/>
      <c r="D1043" s="31"/>
      <c r="E1043" s="178" t="str">
        <f>IF($C1043="","",VLOOKUP($C1043,分類コード!$B$1:$C$11,2,0))</f>
        <v/>
      </c>
      <c r="F1043" s="30"/>
      <c r="G1043" s="28"/>
      <c r="H1043" s="13"/>
      <c r="I1043" s="28"/>
      <c r="M1043" s="31"/>
      <c r="N1043" s="31"/>
      <c r="O1043" s="31"/>
      <c r="P1043" s="31"/>
      <c r="Q1043" s="31"/>
      <c r="R1043" s="31"/>
      <c r="S1043" s="31"/>
      <c r="T1043" s="31"/>
      <c r="U1043" s="31"/>
      <c r="Y1043" s="31"/>
      <c r="Z1043" s="31"/>
      <c r="AA1043" s="31"/>
    </row>
    <row r="1044" spans="1:27" s="6" customFormat="1">
      <c r="A1044" s="10"/>
      <c r="B1044" s="31"/>
      <c r="C1044" s="177"/>
      <c r="D1044" s="31"/>
      <c r="E1044" s="178" t="str">
        <f>IF($C1044="","",VLOOKUP($C1044,分類コード!$B$1:$C$11,2,0))</f>
        <v/>
      </c>
      <c r="F1044" s="30"/>
      <c r="G1044" s="28"/>
      <c r="H1044" s="13"/>
      <c r="I1044" s="28"/>
      <c r="M1044" s="31"/>
      <c r="N1044" s="31"/>
      <c r="O1044" s="31"/>
      <c r="P1044" s="31"/>
      <c r="Q1044" s="31"/>
      <c r="R1044" s="31"/>
      <c r="S1044" s="31"/>
      <c r="T1044" s="31"/>
      <c r="U1044" s="31"/>
      <c r="Y1044" s="31"/>
      <c r="Z1044" s="31"/>
      <c r="AA1044" s="31"/>
    </row>
    <row r="1045" spans="1:27" s="6" customFormat="1">
      <c r="A1045" s="10"/>
      <c r="B1045" s="31"/>
      <c r="C1045" s="177"/>
      <c r="D1045" s="31"/>
      <c r="E1045" s="178" t="str">
        <f>IF($C1045="","",VLOOKUP($C1045,分類コード!$B$1:$C$11,2,0))</f>
        <v/>
      </c>
      <c r="F1045" s="30"/>
      <c r="G1045" s="28"/>
      <c r="H1045" s="13"/>
      <c r="I1045" s="28"/>
      <c r="M1045" s="31"/>
      <c r="N1045" s="31"/>
      <c r="O1045" s="31"/>
      <c r="P1045" s="31"/>
      <c r="Q1045" s="31"/>
      <c r="R1045" s="31"/>
      <c r="S1045" s="31"/>
      <c r="T1045" s="31"/>
      <c r="U1045" s="31"/>
      <c r="Y1045" s="31"/>
      <c r="Z1045" s="31"/>
      <c r="AA1045" s="31"/>
    </row>
    <row r="1046" spans="1:27" s="6" customFormat="1">
      <c r="A1046" s="10"/>
      <c r="B1046" s="31"/>
      <c r="C1046" s="177"/>
      <c r="D1046" s="31"/>
      <c r="E1046" s="178" t="str">
        <f>IF($C1046="","",VLOOKUP($C1046,分類コード!$B$1:$C$11,2,0))</f>
        <v/>
      </c>
      <c r="F1046" s="30"/>
      <c r="G1046" s="28"/>
      <c r="H1046" s="13"/>
      <c r="I1046" s="28"/>
      <c r="M1046" s="31"/>
      <c r="N1046" s="31"/>
      <c r="O1046" s="31"/>
      <c r="P1046" s="31"/>
      <c r="Q1046" s="31"/>
      <c r="R1046" s="31"/>
      <c r="S1046" s="31"/>
      <c r="T1046" s="31"/>
      <c r="U1046" s="31"/>
      <c r="Y1046" s="31"/>
      <c r="Z1046" s="31"/>
      <c r="AA1046" s="31"/>
    </row>
    <row r="1047" spans="1:27" s="6" customFormat="1">
      <c r="A1047" s="10"/>
      <c r="B1047" s="31"/>
      <c r="C1047" s="177"/>
      <c r="D1047" s="31"/>
      <c r="E1047" s="178" t="str">
        <f>IF($C1047="","",VLOOKUP($C1047,分類コード!$B$1:$C$11,2,0))</f>
        <v/>
      </c>
      <c r="F1047" s="30"/>
      <c r="G1047" s="28"/>
      <c r="H1047" s="13"/>
      <c r="I1047" s="28"/>
      <c r="M1047" s="31"/>
      <c r="N1047" s="31"/>
      <c r="O1047" s="31"/>
      <c r="P1047" s="31"/>
      <c r="Q1047" s="31"/>
      <c r="R1047" s="31"/>
      <c r="S1047" s="31"/>
      <c r="T1047" s="31"/>
      <c r="U1047" s="31"/>
      <c r="Y1047" s="31"/>
      <c r="Z1047" s="31"/>
      <c r="AA1047" s="31"/>
    </row>
    <row r="1048" spans="1:27" s="6" customFormat="1">
      <c r="A1048" s="10"/>
      <c r="B1048" s="31"/>
      <c r="C1048" s="177"/>
      <c r="D1048" s="31"/>
      <c r="E1048" s="178" t="str">
        <f>IF($C1048="","",VLOOKUP($C1048,分類コード!$B$1:$C$11,2,0))</f>
        <v/>
      </c>
      <c r="F1048" s="30"/>
      <c r="G1048" s="28"/>
      <c r="H1048" s="13"/>
      <c r="I1048" s="28"/>
      <c r="M1048" s="31"/>
      <c r="N1048" s="31"/>
      <c r="O1048" s="31"/>
      <c r="P1048" s="31"/>
      <c r="Q1048" s="31"/>
      <c r="R1048" s="31"/>
      <c r="S1048" s="31"/>
      <c r="T1048" s="31"/>
      <c r="U1048" s="31"/>
      <c r="Y1048" s="31"/>
      <c r="Z1048" s="31"/>
      <c r="AA1048" s="31"/>
    </row>
    <row r="1049" spans="1:27" s="6" customFormat="1">
      <c r="A1049" s="10"/>
      <c r="B1049" s="31"/>
      <c r="C1049" s="177"/>
      <c r="D1049" s="31"/>
      <c r="E1049" s="178" t="str">
        <f>IF($C1049="","",VLOOKUP($C1049,分類コード!$B$1:$C$11,2,0))</f>
        <v/>
      </c>
      <c r="F1049" s="30"/>
      <c r="G1049" s="28"/>
      <c r="H1049" s="13"/>
      <c r="I1049" s="28"/>
      <c r="M1049" s="31"/>
      <c r="N1049" s="31"/>
      <c r="O1049" s="31"/>
      <c r="P1049" s="31"/>
      <c r="Q1049" s="31"/>
      <c r="R1049" s="31"/>
      <c r="S1049" s="31"/>
      <c r="T1049" s="31"/>
      <c r="U1049" s="31"/>
      <c r="Y1049" s="31"/>
      <c r="Z1049" s="31"/>
      <c r="AA1049" s="31"/>
    </row>
    <row r="1050" spans="1:27" s="6" customFormat="1">
      <c r="A1050" s="10"/>
      <c r="B1050" s="31"/>
      <c r="C1050" s="177"/>
      <c r="D1050" s="31"/>
      <c r="E1050" s="178" t="str">
        <f>IF($C1050="","",VLOOKUP($C1050,分類コード!$B$1:$C$11,2,0))</f>
        <v/>
      </c>
      <c r="F1050" s="30"/>
      <c r="G1050" s="28"/>
      <c r="H1050" s="13"/>
      <c r="I1050" s="28"/>
      <c r="M1050" s="31"/>
      <c r="N1050" s="31"/>
      <c r="O1050" s="31"/>
      <c r="P1050" s="31"/>
      <c r="Q1050" s="31"/>
      <c r="R1050" s="31"/>
      <c r="S1050" s="31"/>
      <c r="T1050" s="31"/>
      <c r="U1050" s="31"/>
      <c r="Y1050" s="31"/>
      <c r="Z1050" s="31"/>
      <c r="AA1050" s="31"/>
    </row>
    <row r="1051" spans="1:27" s="6" customFormat="1">
      <c r="A1051" s="10"/>
      <c r="B1051" s="31"/>
      <c r="C1051" s="177"/>
      <c r="D1051" s="31"/>
      <c r="E1051" s="178" t="str">
        <f>IF($C1051="","",VLOOKUP($C1051,分類コード!$B$1:$C$11,2,0))</f>
        <v/>
      </c>
      <c r="F1051" s="30"/>
      <c r="G1051" s="28"/>
      <c r="H1051" s="13"/>
      <c r="I1051" s="28"/>
      <c r="M1051" s="31"/>
      <c r="N1051" s="31"/>
      <c r="O1051" s="31"/>
      <c r="P1051" s="31"/>
      <c r="Q1051" s="31"/>
      <c r="R1051" s="31"/>
      <c r="S1051" s="31"/>
      <c r="T1051" s="31"/>
      <c r="U1051" s="31"/>
      <c r="Y1051" s="31"/>
      <c r="Z1051" s="31"/>
      <c r="AA1051" s="31"/>
    </row>
    <row r="1052" spans="1:27" s="6" customFormat="1">
      <c r="A1052" s="10"/>
      <c r="B1052" s="31"/>
      <c r="C1052" s="177"/>
      <c r="D1052" s="31"/>
      <c r="E1052" s="178" t="str">
        <f>IF($C1052="","",VLOOKUP($C1052,分類コード!$B$1:$C$11,2,0))</f>
        <v/>
      </c>
      <c r="F1052" s="30"/>
      <c r="G1052" s="28"/>
      <c r="H1052" s="13"/>
      <c r="I1052" s="28"/>
      <c r="M1052" s="31"/>
      <c r="N1052" s="31"/>
      <c r="O1052" s="31"/>
      <c r="P1052" s="31"/>
      <c r="Q1052" s="31"/>
      <c r="R1052" s="31"/>
      <c r="S1052" s="31"/>
      <c r="T1052" s="31"/>
      <c r="U1052" s="31"/>
      <c r="Y1052" s="31"/>
      <c r="Z1052" s="31"/>
      <c r="AA1052" s="31"/>
    </row>
  </sheetData>
  <sheetProtection algorithmName="SHA-512" hashValue="iLR/JS5uvku/XAWGHVh745pe4Zhl3xTBszHxZqHkhhqqqYCX3XppJy7W8xd/IIPrHqblrJrcUc+c1FKXMXEpqQ==" saltValue="cNVqmf39s1x3qY8w3ejRlg==" spinCount="100000" sheet="1" formatCells="0" formatColumns="0"/>
  <mergeCells count="5">
    <mergeCell ref="C2:D2"/>
    <mergeCell ref="F2:J2"/>
    <mergeCell ref="B3:E3"/>
    <mergeCell ref="G5:T13"/>
    <mergeCell ref="A16:I16"/>
  </mergeCells>
  <phoneticPr fontId="5"/>
  <conditionalFormatting sqref="E1005:E1052">
    <cfRule type="expression" dxfId="77" priority="5">
      <formula>"JAS構造材"</formula>
    </cfRule>
  </conditionalFormatting>
  <conditionalFormatting sqref="E1005:E1052">
    <cfRule type="cellIs" dxfId="76" priority="4" operator="equal">
      <formula>"JAS構造材"</formula>
    </cfRule>
  </conditionalFormatting>
  <conditionalFormatting sqref="E19:E1052">
    <cfRule type="cellIs" dxfId="75" priority="2" operator="equal">
      <formula>"その他JAS構造材"</formula>
    </cfRule>
    <cfRule type="cellIs" dxfId="74" priority="3" operator="equal">
      <formula>"JAS製材"</formula>
    </cfRule>
    <cfRule type="cellIs" dxfId="73" priority="6" operator="equal">
      <formula>"JAS構造材"</formula>
    </cfRule>
    <cfRule type="cellIs" dxfId="72" priority="7" operator="equal">
      <formula>"県認証材等"</formula>
    </cfRule>
  </conditionalFormatting>
  <conditionalFormatting sqref="E21">
    <cfRule type="cellIs" dxfId="71" priority="1" operator="equal">
      <formula>"県認証材等"</formula>
    </cfRule>
  </conditionalFormatting>
  <dataValidations count="4">
    <dataValidation type="custom" allowBlank="1" showInputMessage="1" showErrorMessage="1" sqref="I19:I1052">
      <formula1>ROUND(I19,4)=I19</formula1>
    </dataValidation>
    <dataValidation type="custom" showInputMessage="1" showErrorMessage="1" sqref="G19:G1052">
      <formula1>ROUND(G19,4)=G19</formula1>
    </dataValidation>
    <dataValidation type="list" allowBlank="1" showInputMessage="1" showErrorMessage="1" sqref="B19:B1052">
      <formula1>$B$8:$B$13</formula1>
    </dataValidation>
    <dataValidation type="list" allowBlank="1" showInputMessage="1" showErrorMessage="1" sqref="M44:R1052 S19:U1052 X19:X1052 AA19:AA1052 Y88:Z1052">
      <formula1>"対象,"</formula1>
    </dataValidation>
  </dataValidations>
  <pageMargins left="0.70866141732283472" right="0.70866141732283472" top="0.55118110236220474" bottom="0.55118110236220474" header="0.31496062992125984" footer="0.31496062992125984"/>
  <pageSetup paperSize="8" scale="54" fitToHeight="0" orientation="landscape" r:id="rId1"/>
  <rowBreaks count="1" manualBreakCount="1">
    <brk id="65" max="25" man="1"/>
  </rowBreaks>
  <colBreaks count="1" manualBreakCount="1">
    <brk id="25" max="1003"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分類コード!$E$1:$E$2</xm:f>
          </x14:formula1>
          <xm:sqref>D18:D1052</xm:sqref>
        </x14:dataValidation>
        <x14:dataValidation type="list" allowBlank="1" showInputMessage="1" showErrorMessage="1">
          <x14:formula1>
            <xm:f>分類コード!$I$1:$I$2</xm:f>
          </x14:formula1>
          <xm:sqref>F3</xm:sqref>
        </x14:dataValidation>
        <x14:dataValidation type="list" allowBlank="1" showInputMessage="1" showErrorMessage="1">
          <x14:formula1>
            <xm:f>分類コード!$B$1:$B$11</xm:f>
          </x14:formula1>
          <xm:sqref>C18:C1048576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A1053"/>
  <sheetViews>
    <sheetView view="pageBreakPreview" zoomScale="80" zoomScaleNormal="85" zoomScaleSheetLayoutView="80" workbookViewId="0">
      <selection activeCell="B9" sqref="B9:D9"/>
    </sheetView>
  </sheetViews>
  <sheetFormatPr defaultRowHeight="18.75"/>
  <cols>
    <col min="1" max="1" width="8.25" style="10" customWidth="1"/>
    <col min="2" max="2" width="11.75" customWidth="1"/>
    <col min="3" max="3" width="35.375" style="177" customWidth="1"/>
    <col min="4" max="4" width="26.25" customWidth="1"/>
    <col min="5" max="5" width="17.25" style="144" customWidth="1"/>
    <col min="6" max="6" width="14.25" style="145" customWidth="1"/>
    <col min="7" max="7" width="12.25" style="146" customWidth="1"/>
    <col min="8" max="8" width="13.5" style="145" customWidth="1"/>
    <col min="9" max="9" width="11.75" customWidth="1"/>
    <col min="10" max="10" width="6.25" customWidth="1"/>
    <col min="11" max="21" width="10.625" customWidth="1"/>
    <col min="22" max="22" width="6.125" customWidth="1"/>
    <col min="23" max="27" width="10.625" customWidth="1"/>
  </cols>
  <sheetData>
    <row r="1" spans="1:25" s="1" customFormat="1" ht="25.5">
      <c r="A1" s="286" t="s">
        <v>320</v>
      </c>
      <c r="B1" s="287"/>
      <c r="C1" s="287"/>
      <c r="D1" s="287"/>
      <c r="E1" s="288"/>
      <c r="F1" s="289" t="s">
        <v>321</v>
      </c>
      <c r="G1" s="290"/>
      <c r="H1" s="291"/>
      <c r="I1" s="292"/>
      <c r="J1" s="287"/>
      <c r="K1" s="287"/>
    </row>
    <row r="2" spans="1:25" ht="24.75" thickBot="1">
      <c r="A2" s="143" t="s">
        <v>40</v>
      </c>
      <c r="C2"/>
    </row>
    <row r="3" spans="1:25" ht="19.5" thickBot="1">
      <c r="A3"/>
      <c r="B3" s="147" t="s">
        <v>41</v>
      </c>
      <c r="C3" s="404"/>
      <c r="D3" s="405"/>
      <c r="E3" s="148" t="s">
        <v>42</v>
      </c>
      <c r="F3" s="406"/>
      <c r="G3" s="407"/>
      <c r="H3" s="407"/>
      <c r="I3" s="407"/>
      <c r="J3" s="408"/>
      <c r="P3" s="35"/>
      <c r="Q3" s="36"/>
    </row>
    <row r="4" spans="1:25">
      <c r="A4"/>
      <c r="B4" s="409" t="s">
        <v>158</v>
      </c>
      <c r="C4" s="410"/>
      <c r="D4" s="410"/>
      <c r="E4" s="411"/>
      <c r="F4" s="170" t="s">
        <v>154</v>
      </c>
      <c r="G4" s="162" t="s">
        <v>159</v>
      </c>
      <c r="H4" s="163"/>
      <c r="P4" s="35"/>
      <c r="Q4" s="36"/>
    </row>
    <row r="5" spans="1:25">
      <c r="A5"/>
      <c r="C5"/>
      <c r="P5" s="35"/>
      <c r="Q5" s="36"/>
    </row>
    <row r="6" spans="1:25" s="1" customFormat="1" ht="26.25" customHeight="1" thickBot="1">
      <c r="B6" s="1" t="s">
        <v>43</v>
      </c>
      <c r="F6" s="149"/>
      <c r="G6" s="412" t="s">
        <v>291</v>
      </c>
      <c r="H6" s="412"/>
      <c r="I6" s="412"/>
      <c r="J6" s="412"/>
      <c r="K6" s="412"/>
      <c r="L6" s="412"/>
      <c r="M6" s="412"/>
      <c r="N6" s="412"/>
      <c r="O6" s="412"/>
      <c r="P6" s="412"/>
      <c r="Q6" s="412"/>
      <c r="R6" s="412"/>
      <c r="S6" s="412"/>
      <c r="T6" s="412"/>
      <c r="U6" s="41"/>
      <c r="X6" s="41"/>
      <c r="Y6" s="41"/>
    </row>
    <row r="7" spans="1:25" ht="60.75" customHeight="1" thickBot="1">
      <c r="A7"/>
      <c r="B7" s="151" t="s">
        <v>44</v>
      </c>
      <c r="C7" s="152" t="s">
        <v>162</v>
      </c>
      <c r="D7" s="152" t="s">
        <v>45</v>
      </c>
      <c r="E7" s="153" t="s">
        <v>177</v>
      </c>
      <c r="G7" s="412"/>
      <c r="H7" s="412"/>
      <c r="I7" s="412"/>
      <c r="J7" s="412"/>
      <c r="K7" s="412"/>
      <c r="L7" s="412"/>
      <c r="M7" s="412"/>
      <c r="N7" s="412"/>
      <c r="O7" s="412"/>
      <c r="P7" s="412"/>
      <c r="Q7" s="412"/>
      <c r="R7" s="412"/>
      <c r="S7" s="412"/>
      <c r="T7" s="412"/>
    </row>
    <row r="8" spans="1:25" ht="19.5" customHeight="1" thickBot="1">
      <c r="A8" s="154" t="s">
        <v>46</v>
      </c>
      <c r="B8" s="135" t="s">
        <v>47</v>
      </c>
      <c r="C8" s="138">
        <v>900000</v>
      </c>
      <c r="D8" s="138">
        <v>100000</v>
      </c>
      <c r="E8" s="9">
        <f t="shared" ref="E8:E14" si="0">IFERROR((1-D8/(D8+C8)),1)</f>
        <v>0.9</v>
      </c>
      <c r="G8" s="412"/>
      <c r="H8" s="412"/>
      <c r="I8" s="412"/>
      <c r="J8" s="412"/>
      <c r="K8" s="412"/>
      <c r="L8" s="412"/>
      <c r="M8" s="412"/>
      <c r="N8" s="412"/>
      <c r="O8" s="412"/>
      <c r="P8" s="412"/>
      <c r="Q8" s="412"/>
      <c r="R8" s="412"/>
      <c r="S8" s="412"/>
      <c r="T8" s="412"/>
    </row>
    <row r="9" spans="1:25" ht="18.75" customHeight="1">
      <c r="A9"/>
      <c r="B9" s="10"/>
      <c r="C9" s="11"/>
      <c r="D9" s="11"/>
      <c r="E9" s="12">
        <f>IFERROR((1-D9/(D9+C9)),1)</f>
        <v>1</v>
      </c>
      <c r="G9" s="412"/>
      <c r="H9" s="412"/>
      <c r="I9" s="412"/>
      <c r="J9" s="412"/>
      <c r="K9" s="412"/>
      <c r="L9" s="412"/>
      <c r="M9" s="412"/>
      <c r="N9" s="412"/>
      <c r="O9" s="412"/>
      <c r="P9" s="412"/>
      <c r="Q9" s="412"/>
      <c r="R9" s="412"/>
      <c r="S9" s="412"/>
      <c r="T9" s="412"/>
    </row>
    <row r="10" spans="1:25" ht="18.75" customHeight="1">
      <c r="A10"/>
      <c r="B10" s="10"/>
      <c r="C10" s="13"/>
      <c r="D10" s="13"/>
      <c r="E10" s="14">
        <f>IFERROR((1-D10/(D10+C10)),1)</f>
        <v>1</v>
      </c>
      <c r="G10" s="412"/>
      <c r="H10" s="412"/>
      <c r="I10" s="412"/>
      <c r="J10" s="412"/>
      <c r="K10" s="412"/>
      <c r="L10" s="412"/>
      <c r="M10" s="412"/>
      <c r="N10" s="412"/>
      <c r="O10" s="412"/>
      <c r="P10" s="412"/>
      <c r="Q10" s="412"/>
      <c r="R10" s="412"/>
      <c r="S10" s="412"/>
      <c r="T10" s="412"/>
    </row>
    <row r="11" spans="1:25" ht="18.75" customHeight="1">
      <c r="A11"/>
      <c r="B11" s="10"/>
      <c r="C11" s="13"/>
      <c r="D11" s="13"/>
      <c r="E11" s="14">
        <f t="shared" si="0"/>
        <v>1</v>
      </c>
      <c r="G11" s="412"/>
      <c r="H11" s="412"/>
      <c r="I11" s="412"/>
      <c r="J11" s="412"/>
      <c r="K11" s="412"/>
      <c r="L11" s="412"/>
      <c r="M11" s="412"/>
      <c r="N11" s="412"/>
      <c r="O11" s="412"/>
      <c r="P11" s="412"/>
      <c r="Q11" s="412"/>
      <c r="R11" s="412"/>
      <c r="S11" s="412"/>
      <c r="T11" s="412"/>
    </row>
    <row r="12" spans="1:25" ht="18.75" customHeight="1">
      <c r="A12"/>
      <c r="B12" s="10"/>
      <c r="C12" s="13"/>
      <c r="D12" s="13"/>
      <c r="E12" s="14">
        <f t="shared" si="0"/>
        <v>1</v>
      </c>
      <c r="G12" s="412"/>
      <c r="H12" s="412"/>
      <c r="I12" s="412"/>
      <c r="J12" s="412"/>
      <c r="K12" s="412"/>
      <c r="L12" s="412"/>
      <c r="M12" s="412"/>
      <c r="N12" s="412"/>
      <c r="O12" s="412"/>
      <c r="P12" s="412"/>
      <c r="Q12" s="412"/>
      <c r="R12" s="412"/>
      <c r="S12" s="412"/>
      <c r="T12" s="412"/>
    </row>
    <row r="13" spans="1:25" ht="18.75" customHeight="1">
      <c r="A13"/>
      <c r="B13" s="10"/>
      <c r="C13" s="13"/>
      <c r="D13" s="13"/>
      <c r="E13" s="14">
        <f t="shared" si="0"/>
        <v>1</v>
      </c>
      <c r="G13" s="412"/>
      <c r="H13" s="412"/>
      <c r="I13" s="412"/>
      <c r="J13" s="412"/>
      <c r="K13" s="412"/>
      <c r="L13" s="412"/>
      <c r="M13" s="412"/>
      <c r="N13" s="412"/>
      <c r="O13" s="412"/>
      <c r="P13" s="412"/>
      <c r="Q13" s="412"/>
      <c r="R13" s="412"/>
      <c r="S13" s="412"/>
      <c r="T13" s="412"/>
    </row>
    <row r="14" spans="1:25" ht="18.75" customHeight="1">
      <c r="A14"/>
      <c r="B14" s="10"/>
      <c r="C14" s="13"/>
      <c r="D14" s="13"/>
      <c r="E14" s="14">
        <f t="shared" si="0"/>
        <v>1</v>
      </c>
      <c r="G14" s="412"/>
      <c r="H14" s="412"/>
      <c r="I14" s="412"/>
      <c r="J14" s="412"/>
      <c r="K14" s="412"/>
      <c r="L14" s="412"/>
      <c r="M14" s="412"/>
      <c r="N14" s="412"/>
      <c r="O14" s="412"/>
      <c r="P14" s="412"/>
      <c r="Q14" s="412"/>
      <c r="R14" s="412"/>
      <c r="S14" s="412"/>
      <c r="T14" s="412"/>
    </row>
    <row r="15" spans="1:25">
      <c r="A15"/>
      <c r="C15" s="146"/>
      <c r="D15" s="146"/>
      <c r="E15" s="146"/>
    </row>
    <row r="16" spans="1:25" s="1" customFormat="1" ht="26.25" thickBot="1">
      <c r="B16" s="1" t="s">
        <v>48</v>
      </c>
      <c r="C16" s="150"/>
      <c r="D16" s="150"/>
      <c r="E16" s="150"/>
      <c r="F16" s="149"/>
      <c r="G16" s="150"/>
      <c r="H16" s="149"/>
      <c r="K16" s="1" t="s">
        <v>49</v>
      </c>
      <c r="L16" s="41"/>
      <c r="M16" s="41"/>
      <c r="N16" s="41"/>
      <c r="O16" s="41"/>
      <c r="P16" s="41"/>
      <c r="Q16" s="41"/>
      <c r="R16" s="41"/>
      <c r="S16" s="41"/>
      <c r="T16" s="41"/>
      <c r="U16" s="41"/>
      <c r="W16" s="1" t="s">
        <v>50</v>
      </c>
      <c r="X16" s="41"/>
      <c r="Y16" s="41"/>
    </row>
    <row r="17" spans="1:27" ht="19.5" thickBot="1">
      <c r="A17" s="413" t="s">
        <v>51</v>
      </c>
      <c r="B17" s="414"/>
      <c r="C17" s="414"/>
      <c r="D17" s="414"/>
      <c r="E17" s="414"/>
      <c r="F17" s="414"/>
      <c r="G17" s="414"/>
      <c r="H17" s="414"/>
      <c r="I17" s="415"/>
      <c r="L17" s="115" t="s">
        <v>46</v>
      </c>
      <c r="M17" s="116" t="s">
        <v>52</v>
      </c>
      <c r="N17" s="117" t="s">
        <v>53</v>
      </c>
      <c r="O17" s="117" t="s">
        <v>54</v>
      </c>
      <c r="P17" s="117" t="s">
        <v>55</v>
      </c>
      <c r="Q17" s="117" t="s">
        <v>56</v>
      </c>
      <c r="R17" s="118" t="s">
        <v>57</v>
      </c>
      <c r="S17" s="118" t="s">
        <v>58</v>
      </c>
      <c r="T17" s="118" t="s">
        <v>59</v>
      </c>
      <c r="U17" s="119" t="s">
        <v>60</v>
      </c>
      <c r="X17" s="115" t="s">
        <v>46</v>
      </c>
      <c r="Y17" s="120" t="s">
        <v>61</v>
      </c>
      <c r="Z17" s="121" t="s">
        <v>62</v>
      </c>
      <c r="AA17" s="122" t="s">
        <v>63</v>
      </c>
    </row>
    <row r="18" spans="1:27" ht="66.75" thickBot="1">
      <c r="A18" s="123" t="s">
        <v>64</v>
      </c>
      <c r="B18" s="124" t="s">
        <v>44</v>
      </c>
      <c r="C18" s="125" t="s">
        <v>298</v>
      </c>
      <c r="D18" s="125" t="s">
        <v>176</v>
      </c>
      <c r="E18" s="126" t="s">
        <v>150</v>
      </c>
      <c r="F18" s="124" t="s">
        <v>131</v>
      </c>
      <c r="G18" s="293" t="s">
        <v>322</v>
      </c>
      <c r="H18" s="128" t="s">
        <v>67</v>
      </c>
      <c r="I18" s="129" t="s">
        <v>323</v>
      </c>
      <c r="K18" s="130" t="s">
        <v>69</v>
      </c>
      <c r="L18" s="284" t="s">
        <v>70</v>
      </c>
      <c r="M18" s="16"/>
      <c r="N18" s="16"/>
      <c r="O18" s="16"/>
      <c r="P18" s="16"/>
      <c r="Q18" s="16"/>
      <c r="R18" s="16"/>
      <c r="S18" s="17"/>
      <c r="T18" s="17"/>
      <c r="U18" s="18"/>
      <c r="V18" s="132"/>
      <c r="W18" s="133" t="s">
        <v>35</v>
      </c>
      <c r="X18" s="134" t="s">
        <v>36</v>
      </c>
      <c r="Y18" s="19"/>
      <c r="Z18" s="20"/>
      <c r="AA18" s="21"/>
    </row>
    <row r="19" spans="1:27" ht="19.5" thickBot="1">
      <c r="A19" s="135">
        <v>1</v>
      </c>
      <c r="B19" s="135" t="s">
        <v>37</v>
      </c>
      <c r="C19" s="175" t="s">
        <v>175</v>
      </c>
      <c r="D19" s="179" t="s">
        <v>166</v>
      </c>
      <c r="E19" s="176" t="str">
        <f>IF($C19="","",VLOOKUP($C19,分類コード!$B$1:$C$27,2,0))</f>
        <v>その他JAS構造材</v>
      </c>
      <c r="F19" s="136" t="s">
        <v>38</v>
      </c>
      <c r="G19" s="137">
        <v>22.1952</v>
      </c>
      <c r="H19" s="138">
        <v>260000</v>
      </c>
      <c r="I19" s="139">
        <v>12.33</v>
      </c>
      <c r="K19" s="140" t="s">
        <v>71</v>
      </c>
      <c r="L19" s="241">
        <v>890000</v>
      </c>
      <c r="M19" s="23"/>
      <c r="N19" s="23"/>
      <c r="O19" s="23"/>
      <c r="P19" s="23"/>
      <c r="Q19" s="23"/>
      <c r="R19" s="23"/>
      <c r="S19" s="24"/>
      <c r="T19" s="24"/>
      <c r="U19" s="25"/>
      <c r="V19" s="38"/>
      <c r="W19" s="142" t="s">
        <v>39</v>
      </c>
      <c r="X19" s="141">
        <v>890000</v>
      </c>
      <c r="Y19" s="22"/>
      <c r="Z19" s="24"/>
      <c r="AA19" s="25"/>
    </row>
    <row r="20" spans="1:27" s="6" customFormat="1">
      <c r="A20" s="10"/>
      <c r="B20" s="10"/>
      <c r="C20" s="177"/>
      <c r="D20" s="31"/>
      <c r="E20" s="178" t="str">
        <f>IF($C20="","",VLOOKUP($C20,分類コード!$B$1:$C$11,2,0))</f>
        <v/>
      </c>
      <c r="F20" s="27"/>
      <c r="G20" s="28"/>
      <c r="H20" s="11"/>
      <c r="I20" s="28"/>
      <c r="L20" s="242" t="s">
        <v>72</v>
      </c>
      <c r="M20" s="31"/>
      <c r="N20" s="31"/>
      <c r="O20" s="31"/>
      <c r="P20" s="31"/>
      <c r="Q20" s="31"/>
      <c r="R20" s="31"/>
      <c r="S20" s="31"/>
      <c r="T20" s="31"/>
      <c r="U20" s="31"/>
      <c r="X20" s="155" t="s">
        <v>33</v>
      </c>
      <c r="Y20" s="31"/>
      <c r="Z20" s="31"/>
      <c r="AA20" s="31"/>
    </row>
    <row r="21" spans="1:27" s="6" customFormat="1">
      <c r="A21" s="10"/>
      <c r="B21" s="10"/>
      <c r="C21" s="177"/>
      <c r="D21" s="31"/>
      <c r="E21" s="178" t="str">
        <f>IF($C21="","",VLOOKUP($C21,分類コード!$B$1:$C$11,2,0))</f>
        <v/>
      </c>
      <c r="F21" s="30"/>
      <c r="G21" s="28"/>
      <c r="H21" s="11"/>
      <c r="I21" s="28"/>
      <c r="L21" s="243"/>
      <c r="M21" s="31"/>
      <c r="N21" s="31"/>
      <c r="O21" s="31"/>
      <c r="P21" s="31"/>
      <c r="Q21" s="31"/>
      <c r="R21" s="31"/>
      <c r="S21" s="31"/>
      <c r="T21" s="31"/>
      <c r="U21" s="31"/>
      <c r="X21" s="155"/>
      <c r="Y21" s="31"/>
      <c r="Z21" s="31"/>
      <c r="AA21" s="31"/>
    </row>
    <row r="22" spans="1:27" s="6" customFormat="1">
      <c r="A22" s="10"/>
      <c r="B22" s="10"/>
      <c r="C22" s="177"/>
      <c r="D22" s="31"/>
      <c r="E22" s="178" t="str">
        <f>IF($C22="","",VLOOKUP($C22,分類コード!$B$1:$C$11,2,0))</f>
        <v/>
      </c>
      <c r="F22" s="30"/>
      <c r="G22" s="28"/>
      <c r="H22" s="11"/>
      <c r="I22" s="28"/>
      <c r="L22" s="243"/>
      <c r="M22" s="31"/>
      <c r="N22" s="31"/>
      <c r="O22" s="31"/>
      <c r="P22" s="31"/>
      <c r="Q22" s="31"/>
      <c r="R22" s="31"/>
      <c r="S22" s="31"/>
      <c r="T22" s="31"/>
      <c r="U22" s="31"/>
      <c r="X22" s="156"/>
      <c r="Y22" s="31"/>
      <c r="Z22" s="31"/>
      <c r="AA22" s="31"/>
    </row>
    <row r="23" spans="1:27" s="6" customFormat="1">
      <c r="A23" s="10"/>
      <c r="B23" s="10"/>
      <c r="C23" s="177"/>
      <c r="D23" s="31"/>
      <c r="E23" s="178" t="str">
        <f>IF($C23="","",VLOOKUP($C23,分類コード!$B$1:$C$11,2,0))</f>
        <v/>
      </c>
      <c r="F23" s="30"/>
      <c r="G23" s="28"/>
      <c r="H23" s="11"/>
      <c r="I23" s="28"/>
      <c r="L23" s="243"/>
      <c r="M23" s="31"/>
      <c r="N23" s="31"/>
      <c r="O23" s="31"/>
      <c r="P23" s="31"/>
      <c r="Q23" s="31"/>
      <c r="R23" s="31"/>
      <c r="S23" s="31"/>
      <c r="T23" s="31"/>
      <c r="U23" s="31"/>
      <c r="X23" s="156"/>
      <c r="Y23" s="31"/>
      <c r="Z23" s="31"/>
      <c r="AA23" s="31"/>
    </row>
    <row r="24" spans="1:27" s="6" customFormat="1">
      <c r="A24" s="10"/>
      <c r="B24" s="10"/>
      <c r="C24" s="177"/>
      <c r="D24" s="31"/>
      <c r="E24" s="178" t="str">
        <f>IF($C24="","",VLOOKUP($C24,分類コード!$B$1:$C$11,2,0))</f>
        <v/>
      </c>
      <c r="F24" s="30"/>
      <c r="G24" s="28"/>
      <c r="H24" s="11"/>
      <c r="I24" s="28"/>
      <c r="L24" s="243" t="s">
        <v>72</v>
      </c>
      <c r="M24" s="31"/>
      <c r="N24" s="31"/>
      <c r="O24" s="31"/>
      <c r="P24" s="31"/>
      <c r="Q24" s="31"/>
      <c r="R24" s="31"/>
      <c r="S24" s="31"/>
      <c r="T24" s="31"/>
      <c r="U24" s="31"/>
      <c r="X24" s="156" t="s">
        <v>33</v>
      </c>
      <c r="Y24" s="31"/>
      <c r="Z24" s="31"/>
      <c r="AA24" s="31"/>
    </row>
    <row r="25" spans="1:27" s="6" customFormat="1">
      <c r="A25" s="10"/>
      <c r="B25" s="10"/>
      <c r="C25" s="177"/>
      <c r="D25" s="31"/>
      <c r="E25" s="178" t="str">
        <f>IF($C25="","",VLOOKUP($C25,分類コード!$B$1:$C$11,2,0))</f>
        <v/>
      </c>
      <c r="F25" s="30"/>
      <c r="G25" s="28"/>
      <c r="H25" s="11"/>
      <c r="I25" s="28"/>
      <c r="L25" s="243"/>
      <c r="M25" s="31"/>
      <c r="N25" s="31"/>
      <c r="O25" s="31"/>
      <c r="P25" s="31"/>
      <c r="Q25" s="31"/>
      <c r="R25" s="31"/>
      <c r="S25" s="31"/>
      <c r="T25" s="31"/>
      <c r="U25" s="31"/>
      <c r="X25" s="156"/>
      <c r="Y25" s="31"/>
      <c r="Z25" s="31"/>
      <c r="AA25" s="31"/>
    </row>
    <row r="26" spans="1:27" s="6" customFormat="1">
      <c r="A26" s="10"/>
      <c r="B26" s="10"/>
      <c r="C26" s="177"/>
      <c r="D26" s="31"/>
      <c r="E26" s="178" t="str">
        <f>IF($C26="","",VLOOKUP($C26,分類コード!$B$1:$C$11,2,0))</f>
        <v/>
      </c>
      <c r="F26" s="30"/>
      <c r="G26" s="28"/>
      <c r="H26" s="11"/>
      <c r="I26" s="28"/>
      <c r="L26" s="243" t="s">
        <v>72</v>
      </c>
      <c r="M26" s="31"/>
      <c r="N26" s="31"/>
      <c r="O26" s="31"/>
      <c r="P26" s="31"/>
      <c r="Q26" s="31"/>
      <c r="R26" s="31"/>
      <c r="S26" s="31"/>
      <c r="T26" s="31"/>
      <c r="U26" s="31"/>
      <c r="X26" s="156" t="s">
        <v>33</v>
      </c>
      <c r="Y26" s="31"/>
      <c r="Z26" s="31"/>
      <c r="AA26" s="31"/>
    </row>
    <row r="27" spans="1:27" s="6" customFormat="1">
      <c r="A27" s="10"/>
      <c r="B27" s="10"/>
      <c r="C27" s="177"/>
      <c r="D27" s="31"/>
      <c r="E27" s="178" t="str">
        <f>IF($C27="","",VLOOKUP($C27,分類コード!$B$1:$C$11,2,0))</f>
        <v/>
      </c>
      <c r="F27" s="30"/>
      <c r="G27" s="28"/>
      <c r="H27" s="11"/>
      <c r="I27" s="28"/>
      <c r="L27" s="243"/>
      <c r="M27" s="31"/>
      <c r="N27" s="31"/>
      <c r="O27" s="31"/>
      <c r="P27" s="31"/>
      <c r="Q27" s="31"/>
      <c r="R27" s="31"/>
      <c r="S27" s="31"/>
      <c r="T27" s="31"/>
      <c r="U27" s="31"/>
      <c r="X27" s="156"/>
      <c r="Y27" s="31"/>
      <c r="Z27" s="31"/>
      <c r="AA27" s="31"/>
    </row>
    <row r="28" spans="1:27" s="6" customFormat="1">
      <c r="A28" s="10"/>
      <c r="B28" s="10"/>
      <c r="C28" s="177"/>
      <c r="D28" s="31"/>
      <c r="E28" s="178" t="str">
        <f>IF($C28="","",VLOOKUP($C28,分類コード!$B$1:$C$11,2,0))</f>
        <v/>
      </c>
      <c r="F28" s="30"/>
      <c r="G28" s="28"/>
      <c r="H28" s="11"/>
      <c r="I28" s="28"/>
      <c r="L28" s="243" t="s">
        <v>72</v>
      </c>
      <c r="M28" s="31"/>
      <c r="N28" s="31"/>
      <c r="O28" s="31"/>
      <c r="P28" s="31"/>
      <c r="Q28" s="31"/>
      <c r="R28" s="31"/>
      <c r="S28" s="31"/>
      <c r="T28" s="31"/>
      <c r="U28" s="31"/>
      <c r="X28" s="156" t="s">
        <v>33</v>
      </c>
      <c r="Y28" s="31"/>
      <c r="Z28" s="31"/>
      <c r="AA28" s="31"/>
    </row>
    <row r="29" spans="1:27" s="6" customFormat="1" ht="19.5" thickBot="1">
      <c r="A29" s="10"/>
      <c r="B29" s="10"/>
      <c r="C29" s="177"/>
      <c r="D29" s="31"/>
      <c r="E29" s="178" t="str">
        <f>IF($C29="","",VLOOKUP($C29,分類コード!$B$1:$C$11,2,0))</f>
        <v/>
      </c>
      <c r="F29" s="30"/>
      <c r="G29" s="28"/>
      <c r="H29" s="11"/>
      <c r="I29" s="28"/>
      <c r="L29" s="244"/>
      <c r="M29" s="31"/>
      <c r="N29" s="31"/>
      <c r="O29" s="31"/>
      <c r="P29" s="31"/>
      <c r="Q29" s="31"/>
      <c r="R29" s="31"/>
      <c r="S29" s="31"/>
      <c r="T29" s="31"/>
      <c r="U29" s="31"/>
      <c r="X29" s="157"/>
      <c r="Y29" s="31"/>
      <c r="Z29" s="31"/>
      <c r="AA29" s="31"/>
    </row>
    <row r="30" spans="1:27" s="6" customFormat="1">
      <c r="A30" s="10"/>
      <c r="B30" s="10"/>
      <c r="C30" s="177"/>
      <c r="D30" s="31"/>
      <c r="E30" s="178" t="str">
        <f>IF($C30="","",VLOOKUP($C30,分類コード!$B$1:$C$11,2,0))</f>
        <v/>
      </c>
      <c r="F30" s="30"/>
      <c r="G30" s="28"/>
      <c r="H30" s="11"/>
      <c r="I30" s="28"/>
      <c r="M30" s="31"/>
      <c r="N30" s="31"/>
      <c r="O30" s="31"/>
      <c r="P30" s="31"/>
      <c r="Q30" s="31"/>
      <c r="R30" s="31"/>
      <c r="S30" s="31"/>
      <c r="T30" s="31"/>
      <c r="U30" s="31"/>
      <c r="Y30" s="31"/>
      <c r="Z30" s="31"/>
      <c r="AA30" s="31"/>
    </row>
    <row r="31" spans="1:27" s="6" customFormat="1">
      <c r="A31" s="10"/>
      <c r="B31" s="10"/>
      <c r="C31" s="177"/>
      <c r="D31" s="31"/>
      <c r="E31" s="178" t="str">
        <f>IF($C31="","",VLOOKUP($C31,分類コード!$B$1:$C$11,2,0))</f>
        <v/>
      </c>
      <c r="F31" s="30"/>
      <c r="G31" s="28"/>
      <c r="H31" s="11"/>
      <c r="I31" s="28"/>
      <c r="M31" s="31"/>
      <c r="N31" s="31"/>
      <c r="O31" s="31"/>
      <c r="P31" s="31"/>
      <c r="Q31" s="31"/>
      <c r="R31" s="31"/>
      <c r="S31" s="31"/>
      <c r="T31" s="31"/>
      <c r="U31" s="31"/>
      <c r="Y31" s="31"/>
      <c r="Z31" s="31"/>
      <c r="AA31" s="31"/>
    </row>
    <row r="32" spans="1:27" s="6" customFormat="1">
      <c r="A32" s="10"/>
      <c r="B32" s="10"/>
      <c r="C32" s="177"/>
      <c r="D32" s="31"/>
      <c r="E32" s="178" t="str">
        <f>IF($C32="","",VLOOKUP($C32,分類コード!$B$1:$C$11,2,0))</f>
        <v/>
      </c>
      <c r="F32" s="30"/>
      <c r="G32" s="28"/>
      <c r="H32" s="11"/>
      <c r="I32" s="28"/>
      <c r="M32" s="31"/>
      <c r="N32" s="31"/>
      <c r="O32" s="31"/>
      <c r="P32" s="31"/>
      <c r="Q32" s="31"/>
      <c r="R32" s="31"/>
      <c r="S32" s="31"/>
      <c r="T32" s="31"/>
      <c r="U32" s="31"/>
      <c r="Y32" s="31"/>
      <c r="Z32" s="31"/>
      <c r="AA32" s="31"/>
    </row>
    <row r="33" spans="1:27" s="6" customFormat="1">
      <c r="A33" s="10"/>
      <c r="B33" s="10"/>
      <c r="C33" s="177"/>
      <c r="D33" s="31"/>
      <c r="E33" s="178" t="str">
        <f>IF($C33="","",VLOOKUP($C33,分類コード!$B$1:$C$11,2,0))</f>
        <v/>
      </c>
      <c r="F33" s="30"/>
      <c r="G33" s="28"/>
      <c r="H33" s="11"/>
      <c r="I33" s="28"/>
      <c r="M33" s="31"/>
      <c r="N33" s="31"/>
      <c r="O33" s="31"/>
      <c r="P33" s="31"/>
      <c r="Q33" s="31"/>
      <c r="R33" s="31"/>
      <c r="S33" s="31"/>
      <c r="T33" s="31"/>
      <c r="U33" s="31"/>
      <c r="Y33" s="31"/>
      <c r="Z33" s="31"/>
      <c r="AA33" s="31"/>
    </row>
    <row r="34" spans="1:27" s="6" customFormat="1">
      <c r="A34" s="10"/>
      <c r="B34" s="10"/>
      <c r="C34" s="177"/>
      <c r="D34" s="31"/>
      <c r="E34" s="178" t="str">
        <f>IF($C34="","",VLOOKUP($C34,分類コード!$B$1:$C$11,2,0))</f>
        <v/>
      </c>
      <c r="F34" s="30"/>
      <c r="G34" s="28"/>
      <c r="H34" s="11"/>
      <c r="I34" s="28"/>
      <c r="M34" s="31"/>
      <c r="N34" s="31"/>
      <c r="O34" s="31"/>
      <c r="P34" s="31"/>
      <c r="Q34" s="31"/>
      <c r="R34" s="31"/>
      <c r="S34" s="31"/>
      <c r="T34" s="31"/>
      <c r="U34" s="31"/>
      <c r="Y34" s="31"/>
      <c r="Z34" s="31"/>
      <c r="AA34" s="31"/>
    </row>
    <row r="35" spans="1:27" s="6" customFormat="1">
      <c r="A35" s="10"/>
      <c r="B35" s="10"/>
      <c r="C35" s="177"/>
      <c r="D35" s="31"/>
      <c r="E35" s="178" t="str">
        <f>IF($C35="","",VLOOKUP($C35,分類コード!$B$1:$C$11,2,0))</f>
        <v/>
      </c>
      <c r="F35" s="30"/>
      <c r="G35" s="28"/>
      <c r="H35" s="11"/>
      <c r="I35" s="28"/>
      <c r="M35" s="31"/>
      <c r="N35" s="31"/>
      <c r="O35" s="31"/>
      <c r="P35" s="31"/>
      <c r="Q35" s="31"/>
      <c r="R35" s="31"/>
      <c r="S35" s="31"/>
      <c r="T35" s="31"/>
      <c r="U35" s="31"/>
      <c r="Y35" s="31"/>
      <c r="Z35" s="31"/>
      <c r="AA35" s="31"/>
    </row>
    <row r="36" spans="1:27" s="6" customFormat="1">
      <c r="A36" s="10"/>
      <c r="B36" s="10"/>
      <c r="C36" s="177"/>
      <c r="D36" s="31"/>
      <c r="E36" s="178" t="str">
        <f>IF($C36="","",VLOOKUP($C36,分類コード!$B$1:$C$11,2,0))</f>
        <v/>
      </c>
      <c r="F36" s="30"/>
      <c r="G36" s="28"/>
      <c r="H36" s="11"/>
      <c r="I36" s="28"/>
      <c r="M36" s="31"/>
      <c r="N36" s="31"/>
      <c r="O36" s="31"/>
      <c r="P36" s="31"/>
      <c r="Q36" s="31"/>
      <c r="R36" s="31"/>
      <c r="S36" s="31"/>
      <c r="T36" s="31"/>
      <c r="U36" s="31"/>
      <c r="Y36" s="31"/>
      <c r="Z36" s="31"/>
      <c r="AA36" s="31"/>
    </row>
    <row r="37" spans="1:27" s="6" customFormat="1">
      <c r="A37" s="10"/>
      <c r="B37" s="10"/>
      <c r="C37" s="177"/>
      <c r="D37" s="31"/>
      <c r="E37" s="178" t="str">
        <f>IF($C37="","",VLOOKUP($C37,分類コード!$B$1:$C$11,2,0))</f>
        <v/>
      </c>
      <c r="F37" s="30"/>
      <c r="G37" s="28"/>
      <c r="H37" s="11"/>
      <c r="I37" s="28"/>
      <c r="M37" s="31"/>
      <c r="N37" s="31"/>
      <c r="O37" s="31"/>
      <c r="P37" s="31"/>
      <c r="Q37" s="31"/>
      <c r="R37" s="31"/>
      <c r="S37" s="31"/>
      <c r="T37" s="31"/>
      <c r="U37" s="31"/>
      <c r="Y37" s="31"/>
      <c r="Z37" s="31"/>
      <c r="AA37" s="31"/>
    </row>
    <row r="38" spans="1:27" s="6" customFormat="1">
      <c r="A38" s="10"/>
      <c r="B38" s="10"/>
      <c r="C38" s="177"/>
      <c r="D38" s="31"/>
      <c r="E38" s="178" t="str">
        <f>IF($C38="","",VLOOKUP($C38,分類コード!$B$1:$C$11,2,0))</f>
        <v/>
      </c>
      <c r="F38" s="30"/>
      <c r="G38" s="28"/>
      <c r="H38" s="11"/>
      <c r="I38" s="28"/>
      <c r="M38" s="31"/>
      <c r="N38" s="31"/>
      <c r="O38" s="31"/>
      <c r="P38" s="31"/>
      <c r="Q38" s="31"/>
      <c r="R38" s="31"/>
      <c r="S38" s="31"/>
      <c r="T38" s="31"/>
      <c r="U38" s="31"/>
      <c r="Y38" s="31"/>
      <c r="Z38" s="31"/>
      <c r="AA38" s="31"/>
    </row>
    <row r="39" spans="1:27" s="6" customFormat="1">
      <c r="A39" s="10"/>
      <c r="B39" s="10"/>
      <c r="C39" s="177"/>
      <c r="D39" s="31"/>
      <c r="E39" s="178" t="str">
        <f>IF($C39="","",VLOOKUP($C39,分類コード!$B$1:$C$11,2,0))</f>
        <v/>
      </c>
      <c r="F39" s="30"/>
      <c r="G39" s="28"/>
      <c r="H39" s="11"/>
      <c r="I39" s="28"/>
      <c r="M39" s="31"/>
      <c r="N39" s="31"/>
      <c r="O39" s="31"/>
      <c r="P39" s="31"/>
      <c r="Q39" s="31"/>
      <c r="R39" s="31"/>
      <c r="S39" s="31"/>
      <c r="T39" s="31"/>
      <c r="U39" s="31"/>
      <c r="Y39" s="31"/>
      <c r="Z39" s="31"/>
      <c r="AA39" s="31"/>
    </row>
    <row r="40" spans="1:27" s="6" customFormat="1">
      <c r="A40" s="10"/>
      <c r="B40" s="10"/>
      <c r="C40" s="177"/>
      <c r="D40" s="31"/>
      <c r="E40" s="178" t="str">
        <f>IF($C40="","",VLOOKUP($C40,分類コード!$B$1:$C$11,2,0))</f>
        <v/>
      </c>
      <c r="F40" s="30"/>
      <c r="G40" s="28"/>
      <c r="H40" s="11"/>
      <c r="I40" s="28"/>
      <c r="M40" s="31"/>
      <c r="N40" s="31"/>
      <c r="O40" s="31"/>
      <c r="P40" s="31"/>
      <c r="Q40" s="31"/>
      <c r="R40" s="31"/>
      <c r="S40" s="31"/>
      <c r="T40" s="31"/>
      <c r="U40" s="31"/>
      <c r="Y40" s="31"/>
      <c r="Z40" s="31"/>
      <c r="AA40" s="31"/>
    </row>
    <row r="41" spans="1:27" s="6" customFormat="1">
      <c r="A41" s="10"/>
      <c r="B41" s="10"/>
      <c r="C41" s="177"/>
      <c r="D41" s="31"/>
      <c r="E41" s="178" t="str">
        <f>IF($C41="","",VLOOKUP($C41,分類コード!$B$1:$C$11,2,0))</f>
        <v/>
      </c>
      <c r="F41" s="30"/>
      <c r="G41" s="28"/>
      <c r="H41" s="11"/>
      <c r="I41" s="28"/>
      <c r="M41" s="31"/>
      <c r="N41" s="31"/>
      <c r="O41" s="31"/>
      <c r="P41" s="31"/>
      <c r="Q41" s="31"/>
      <c r="R41" s="31"/>
      <c r="S41" s="31"/>
      <c r="T41" s="31"/>
      <c r="U41" s="31"/>
      <c r="Y41" s="31"/>
      <c r="Z41" s="31"/>
      <c r="AA41" s="31"/>
    </row>
    <row r="42" spans="1:27" s="6" customFormat="1">
      <c r="A42" s="10"/>
      <c r="B42" s="10"/>
      <c r="C42" s="177"/>
      <c r="D42" s="31"/>
      <c r="E42" s="178" t="str">
        <f>IF($C42="","",VLOOKUP($C42,分類コード!$B$1:$C$11,2,0))</f>
        <v/>
      </c>
      <c r="F42" s="27"/>
      <c r="G42" s="28"/>
      <c r="H42" s="11"/>
      <c r="I42" s="28"/>
      <c r="M42" s="31"/>
      <c r="N42" s="31"/>
      <c r="O42" s="31"/>
      <c r="P42" s="31"/>
      <c r="Q42" s="31"/>
      <c r="R42" s="31"/>
      <c r="S42" s="31"/>
      <c r="T42" s="31"/>
      <c r="U42" s="31"/>
      <c r="Y42" s="31"/>
      <c r="Z42" s="31"/>
      <c r="AA42" s="31"/>
    </row>
    <row r="43" spans="1:27" s="6" customFormat="1">
      <c r="A43" s="10"/>
      <c r="B43" s="10"/>
      <c r="C43" s="177"/>
      <c r="D43" s="31"/>
      <c r="E43" s="178" t="str">
        <f>IF($C43="","",VLOOKUP($C43,分類コード!$B$1:$C$11,2,0))</f>
        <v/>
      </c>
      <c r="F43" s="30"/>
      <c r="G43" s="28"/>
      <c r="H43" s="11"/>
      <c r="I43" s="28"/>
      <c r="M43" s="31"/>
      <c r="N43" s="31"/>
      <c r="O43" s="31"/>
      <c r="P43" s="31"/>
      <c r="Q43" s="31"/>
      <c r="R43" s="31"/>
      <c r="S43" s="31"/>
      <c r="T43" s="31"/>
      <c r="U43" s="31"/>
      <c r="Y43" s="31"/>
      <c r="Z43" s="31"/>
      <c r="AA43" s="31"/>
    </row>
    <row r="44" spans="1:27" s="6" customFormat="1">
      <c r="A44" s="10"/>
      <c r="B44" s="10"/>
      <c r="C44" s="177"/>
      <c r="D44" s="31"/>
      <c r="E44" s="178" t="str">
        <f>IF($C44="","",VLOOKUP($C44,分類コード!$B$1:$C$11,2,0))</f>
        <v/>
      </c>
      <c r="F44" s="30"/>
      <c r="G44" s="28"/>
      <c r="H44" s="11"/>
      <c r="I44" s="28"/>
      <c r="M44" s="31"/>
      <c r="N44" s="31"/>
      <c r="O44" s="31"/>
      <c r="P44" s="31"/>
      <c r="Q44" s="31"/>
      <c r="R44" s="31"/>
      <c r="S44" s="31"/>
      <c r="T44" s="31"/>
      <c r="U44" s="31"/>
      <c r="Y44" s="31"/>
      <c r="Z44" s="31"/>
      <c r="AA44" s="31"/>
    </row>
    <row r="45" spans="1:27" s="6" customFormat="1">
      <c r="A45" s="10"/>
      <c r="B45" s="10"/>
      <c r="C45" s="177"/>
      <c r="D45" s="31"/>
      <c r="E45" s="178" t="str">
        <f>IF($C45="","",VLOOKUP($C45,分類コード!$B$1:$C$11,2,0))</f>
        <v/>
      </c>
      <c r="F45" s="30"/>
      <c r="G45" s="28"/>
      <c r="H45" s="11"/>
      <c r="I45" s="28"/>
      <c r="M45" s="31"/>
      <c r="N45" s="31"/>
      <c r="O45" s="31"/>
      <c r="P45" s="31"/>
      <c r="Q45" s="31"/>
      <c r="R45" s="31"/>
      <c r="S45" s="31"/>
      <c r="T45" s="31"/>
      <c r="U45" s="31"/>
      <c r="Y45" s="31"/>
      <c r="Z45" s="31"/>
      <c r="AA45" s="31"/>
    </row>
    <row r="46" spans="1:27" s="6" customFormat="1">
      <c r="A46" s="10"/>
      <c r="B46" s="10"/>
      <c r="C46" s="177"/>
      <c r="D46" s="31"/>
      <c r="E46" s="178" t="str">
        <f>IF($C46="","",VLOOKUP($C46,分類コード!$B$1:$C$11,2,0))</f>
        <v/>
      </c>
      <c r="F46" s="30"/>
      <c r="G46" s="28"/>
      <c r="H46" s="11"/>
      <c r="I46" s="28"/>
      <c r="M46" s="31"/>
      <c r="N46" s="31"/>
      <c r="O46" s="31"/>
      <c r="P46" s="31"/>
      <c r="Q46" s="31"/>
      <c r="R46" s="31"/>
      <c r="S46" s="31"/>
      <c r="T46" s="31"/>
      <c r="U46" s="31"/>
      <c r="Y46" s="31"/>
      <c r="Z46" s="31"/>
      <c r="AA46" s="31"/>
    </row>
    <row r="47" spans="1:27" s="6" customFormat="1">
      <c r="A47" s="10"/>
      <c r="B47" s="10"/>
      <c r="C47" s="177"/>
      <c r="D47" s="31"/>
      <c r="E47" s="178" t="str">
        <f>IF($C47="","",VLOOKUP($C47,分類コード!$B$1:$C$11,2,0))</f>
        <v/>
      </c>
      <c r="F47" s="30"/>
      <c r="G47" s="28"/>
      <c r="H47" s="11"/>
      <c r="I47" s="28"/>
      <c r="M47" s="31"/>
      <c r="N47" s="31"/>
      <c r="O47" s="31"/>
      <c r="P47" s="31"/>
      <c r="Q47" s="31"/>
      <c r="R47" s="31"/>
      <c r="S47" s="31"/>
      <c r="T47" s="31"/>
      <c r="U47" s="31"/>
      <c r="Y47" s="31"/>
      <c r="Z47" s="31"/>
      <c r="AA47" s="31"/>
    </row>
    <row r="48" spans="1:27" s="6" customFormat="1">
      <c r="A48" s="10"/>
      <c r="B48" s="10"/>
      <c r="C48" s="177"/>
      <c r="D48" s="31"/>
      <c r="E48" s="178" t="str">
        <f>IF($C48="","",VLOOKUP($C48,分類コード!$B$1:$C$11,2,0))</f>
        <v/>
      </c>
      <c r="F48" s="30"/>
      <c r="G48" s="28"/>
      <c r="H48" s="11"/>
      <c r="I48" s="28"/>
      <c r="M48" s="31"/>
      <c r="N48" s="31"/>
      <c r="O48" s="31"/>
      <c r="P48" s="31"/>
      <c r="Q48" s="31"/>
      <c r="R48" s="31"/>
      <c r="S48" s="31"/>
      <c r="T48" s="31"/>
      <c r="U48" s="31"/>
      <c r="Y48" s="31"/>
      <c r="Z48" s="31"/>
      <c r="AA48" s="31"/>
    </row>
    <row r="49" spans="1:27" s="6" customFormat="1">
      <c r="A49" s="10"/>
      <c r="B49" s="10"/>
      <c r="C49" s="177"/>
      <c r="D49" s="31"/>
      <c r="E49" s="178" t="str">
        <f>IF($C49="","",VLOOKUP($C49,分類コード!$B$1:$C$11,2,0))</f>
        <v/>
      </c>
      <c r="F49" s="30"/>
      <c r="G49" s="28"/>
      <c r="H49" s="11"/>
      <c r="I49" s="28"/>
      <c r="M49" s="31"/>
      <c r="N49" s="31"/>
      <c r="O49" s="31"/>
      <c r="P49" s="31"/>
      <c r="Q49" s="31"/>
      <c r="R49" s="31"/>
      <c r="S49" s="31"/>
      <c r="T49" s="31"/>
      <c r="U49" s="31"/>
      <c r="Y49" s="31"/>
      <c r="Z49" s="31"/>
      <c r="AA49" s="31"/>
    </row>
    <row r="50" spans="1:27" s="6" customFormat="1">
      <c r="A50" s="10"/>
      <c r="B50" s="10"/>
      <c r="C50" s="177"/>
      <c r="D50" s="31"/>
      <c r="E50" s="178" t="str">
        <f>IF($C50="","",VLOOKUP($C50,分類コード!$B$1:$C$11,2,0))</f>
        <v/>
      </c>
      <c r="F50" s="30"/>
      <c r="G50" s="28"/>
      <c r="H50" s="11"/>
      <c r="I50" s="28"/>
      <c r="M50" s="31"/>
      <c r="N50" s="31"/>
      <c r="O50" s="31"/>
      <c r="P50" s="31"/>
      <c r="Q50" s="31"/>
      <c r="R50" s="31"/>
      <c r="S50" s="31"/>
      <c r="T50" s="31"/>
      <c r="U50" s="31"/>
      <c r="Y50" s="31"/>
      <c r="Z50" s="31"/>
      <c r="AA50" s="31"/>
    </row>
    <row r="51" spans="1:27" s="6" customFormat="1">
      <c r="A51" s="10"/>
      <c r="B51" s="10"/>
      <c r="C51" s="177"/>
      <c r="D51" s="31"/>
      <c r="E51" s="178" t="str">
        <f>IF($C51="","",VLOOKUP($C51,分類コード!$B$1:$C$11,2,0))</f>
        <v/>
      </c>
      <c r="F51" s="30"/>
      <c r="G51" s="28"/>
      <c r="H51" s="11"/>
      <c r="I51" s="28"/>
      <c r="M51" s="31"/>
      <c r="N51" s="31"/>
      <c r="O51" s="31"/>
      <c r="P51" s="31"/>
      <c r="Q51" s="31"/>
      <c r="R51" s="31"/>
      <c r="S51" s="31"/>
      <c r="T51" s="31"/>
      <c r="U51" s="31"/>
      <c r="Y51" s="31"/>
      <c r="Z51" s="31"/>
      <c r="AA51" s="31"/>
    </row>
    <row r="52" spans="1:27" s="6" customFormat="1">
      <c r="A52" s="10"/>
      <c r="B52" s="10"/>
      <c r="C52" s="177"/>
      <c r="D52" s="31"/>
      <c r="E52" s="178" t="str">
        <f>IF($C52="","",VLOOKUP($C52,分類コード!$B$1:$C$11,2,0))</f>
        <v/>
      </c>
      <c r="F52" s="30"/>
      <c r="G52" s="28"/>
      <c r="H52" s="11"/>
      <c r="I52" s="28"/>
      <c r="M52" s="31"/>
      <c r="N52" s="31"/>
      <c r="O52" s="31"/>
      <c r="P52" s="31"/>
      <c r="Q52" s="31"/>
      <c r="R52" s="31"/>
      <c r="S52" s="31"/>
      <c r="T52" s="31"/>
      <c r="U52" s="31"/>
      <c r="Y52" s="31"/>
      <c r="Z52" s="31"/>
      <c r="AA52" s="31"/>
    </row>
    <row r="53" spans="1:27" s="6" customFormat="1">
      <c r="A53" s="10"/>
      <c r="B53" s="10"/>
      <c r="C53" s="177"/>
      <c r="D53" s="31"/>
      <c r="E53" s="178" t="str">
        <f>IF($C53="","",VLOOKUP($C53,分類コード!$B$1:$C$11,2,0))</f>
        <v/>
      </c>
      <c r="F53" s="30"/>
      <c r="G53" s="28"/>
      <c r="H53" s="11"/>
      <c r="I53" s="28"/>
      <c r="M53" s="31"/>
      <c r="N53" s="31"/>
      <c r="O53" s="31"/>
      <c r="P53" s="31"/>
      <c r="Q53" s="31"/>
      <c r="R53" s="31"/>
      <c r="S53" s="31"/>
      <c r="T53" s="31"/>
      <c r="U53" s="31"/>
      <c r="Y53" s="31"/>
      <c r="Z53" s="31"/>
      <c r="AA53" s="31"/>
    </row>
    <row r="54" spans="1:27" s="6" customFormat="1">
      <c r="A54" s="10"/>
      <c r="B54" s="10"/>
      <c r="C54" s="177"/>
      <c r="D54" s="31"/>
      <c r="E54" s="178" t="str">
        <f>IF($C54="","",VLOOKUP($C54,分類コード!$B$1:$C$11,2,0))</f>
        <v/>
      </c>
      <c r="F54" s="30"/>
      <c r="G54" s="28"/>
      <c r="H54" s="11"/>
      <c r="I54" s="28"/>
      <c r="M54" s="31"/>
      <c r="N54" s="31"/>
      <c r="O54" s="31"/>
      <c r="P54" s="31"/>
      <c r="Q54" s="31"/>
      <c r="R54" s="31"/>
      <c r="S54" s="31"/>
      <c r="T54" s="31"/>
      <c r="U54" s="31"/>
      <c r="Y54" s="31"/>
      <c r="Z54" s="31"/>
      <c r="AA54" s="31"/>
    </row>
    <row r="55" spans="1:27" s="6" customFormat="1">
      <c r="A55" s="10"/>
      <c r="B55" s="10"/>
      <c r="C55" s="177"/>
      <c r="D55" s="31"/>
      <c r="E55" s="178" t="str">
        <f>IF($C55="","",VLOOKUP($C55,分類コード!$B$1:$C$11,2,0))</f>
        <v/>
      </c>
      <c r="F55" s="30"/>
      <c r="G55" s="28"/>
      <c r="H55" s="11"/>
      <c r="I55" s="28"/>
      <c r="M55" s="31"/>
      <c r="N55" s="31"/>
      <c r="O55" s="31"/>
      <c r="P55" s="31"/>
      <c r="Q55" s="31"/>
      <c r="R55" s="31"/>
      <c r="S55" s="31"/>
      <c r="T55" s="31"/>
      <c r="U55" s="31"/>
      <c r="Y55" s="31"/>
      <c r="Z55" s="31"/>
      <c r="AA55" s="31"/>
    </row>
    <row r="56" spans="1:27" s="6" customFormat="1">
      <c r="A56" s="10"/>
      <c r="B56" s="10"/>
      <c r="C56" s="177"/>
      <c r="D56" s="31"/>
      <c r="E56" s="178" t="str">
        <f>IF($C56="","",VLOOKUP($C56,分類コード!$B$1:$C$11,2,0))</f>
        <v/>
      </c>
      <c r="F56" s="30"/>
      <c r="G56" s="28"/>
      <c r="H56" s="11"/>
      <c r="I56" s="28"/>
      <c r="M56" s="31"/>
      <c r="N56" s="31"/>
      <c r="O56" s="31"/>
      <c r="P56" s="31"/>
      <c r="Q56" s="31"/>
      <c r="R56" s="31"/>
      <c r="S56" s="31"/>
      <c r="T56" s="31"/>
      <c r="U56" s="31"/>
      <c r="Y56" s="31"/>
      <c r="Z56" s="31"/>
      <c r="AA56" s="31"/>
    </row>
    <row r="57" spans="1:27" s="6" customFormat="1">
      <c r="A57" s="10"/>
      <c r="B57" s="10"/>
      <c r="C57" s="177"/>
      <c r="D57" s="31"/>
      <c r="E57" s="178" t="str">
        <f>IF($C57="","",VLOOKUP($C57,分類コード!$B$1:$C$11,2,0))</f>
        <v/>
      </c>
      <c r="F57" s="30"/>
      <c r="G57" s="28"/>
      <c r="H57" s="11"/>
      <c r="I57" s="28"/>
      <c r="M57" s="31"/>
      <c r="N57" s="31"/>
      <c r="O57" s="31"/>
      <c r="P57" s="31"/>
      <c r="Q57" s="31"/>
      <c r="R57" s="31"/>
      <c r="S57" s="31"/>
      <c r="T57" s="31"/>
      <c r="U57" s="31"/>
      <c r="Y57" s="31"/>
      <c r="Z57" s="31"/>
      <c r="AA57" s="31"/>
    </row>
    <row r="58" spans="1:27" s="6" customFormat="1">
      <c r="A58" s="10"/>
      <c r="B58" s="10"/>
      <c r="C58" s="177"/>
      <c r="D58" s="31"/>
      <c r="E58" s="178" t="str">
        <f>IF($C58="","",VLOOKUP($C58,分類コード!$B$1:$C$11,2,0))</f>
        <v/>
      </c>
      <c r="F58" s="30"/>
      <c r="G58" s="28"/>
      <c r="H58" s="11"/>
      <c r="I58" s="28"/>
      <c r="M58" s="31"/>
      <c r="N58" s="31"/>
      <c r="O58" s="31"/>
      <c r="P58" s="31"/>
      <c r="Q58" s="31"/>
      <c r="R58" s="31"/>
      <c r="S58" s="31"/>
      <c r="T58" s="31"/>
      <c r="U58" s="31"/>
      <c r="Y58" s="31"/>
      <c r="Z58" s="31"/>
      <c r="AA58" s="31"/>
    </row>
    <row r="59" spans="1:27" s="6" customFormat="1">
      <c r="A59" s="10"/>
      <c r="B59" s="10"/>
      <c r="C59" s="177"/>
      <c r="D59" s="31"/>
      <c r="E59" s="178" t="str">
        <f>IF($C59="","",VLOOKUP($C59,分類コード!$B$1:$C$11,2,0))</f>
        <v/>
      </c>
      <c r="F59" s="30"/>
      <c r="G59" s="28"/>
      <c r="H59" s="11"/>
      <c r="I59" s="28"/>
      <c r="M59" s="31"/>
      <c r="N59" s="31"/>
      <c r="O59" s="31"/>
      <c r="P59" s="31"/>
      <c r="Q59" s="31"/>
      <c r="R59" s="31"/>
      <c r="S59" s="31"/>
      <c r="T59" s="31"/>
      <c r="U59" s="31"/>
      <c r="Y59" s="31"/>
      <c r="Z59" s="31"/>
      <c r="AA59" s="31"/>
    </row>
    <row r="60" spans="1:27" s="6" customFormat="1">
      <c r="A60" s="10"/>
      <c r="B60" s="10"/>
      <c r="C60" s="177"/>
      <c r="D60" s="31"/>
      <c r="E60" s="178" t="str">
        <f>IF($C60="","",VLOOKUP($C60,分類コード!$B$1:$C$11,2,0))</f>
        <v/>
      </c>
      <c r="F60" s="30"/>
      <c r="G60" s="28"/>
      <c r="H60" s="11"/>
      <c r="I60" s="28"/>
      <c r="M60" s="31"/>
      <c r="N60" s="31"/>
      <c r="O60" s="31"/>
      <c r="P60" s="31"/>
      <c r="Q60" s="31"/>
      <c r="R60" s="31"/>
      <c r="S60" s="31"/>
      <c r="T60" s="31"/>
      <c r="U60" s="31"/>
      <c r="Y60" s="31"/>
      <c r="Z60" s="31"/>
      <c r="AA60" s="31"/>
    </row>
    <row r="61" spans="1:27" s="6" customFormat="1">
      <c r="A61" s="10"/>
      <c r="B61" s="10"/>
      <c r="C61" s="177"/>
      <c r="D61" s="31"/>
      <c r="E61" s="178" t="str">
        <f>IF($C61="","",VLOOKUP($C61,分類コード!$B$1:$C$11,2,0))</f>
        <v/>
      </c>
      <c r="F61" s="30"/>
      <c r="G61" s="28"/>
      <c r="H61" s="11"/>
      <c r="I61" s="28"/>
      <c r="M61" s="31"/>
      <c r="N61" s="31"/>
      <c r="O61" s="31"/>
      <c r="P61" s="31"/>
      <c r="Q61" s="31"/>
      <c r="R61" s="31"/>
      <c r="S61" s="31"/>
      <c r="T61" s="31"/>
      <c r="U61" s="31"/>
      <c r="Y61" s="31"/>
      <c r="Z61" s="31"/>
      <c r="AA61" s="31"/>
    </row>
    <row r="62" spans="1:27" s="6" customFormat="1">
      <c r="A62" s="10"/>
      <c r="B62" s="10"/>
      <c r="C62" s="177"/>
      <c r="D62" s="31"/>
      <c r="E62" s="178" t="str">
        <f>IF($C62="","",VLOOKUP($C62,分類コード!$B$1:$C$11,2,0))</f>
        <v/>
      </c>
      <c r="F62" s="30"/>
      <c r="G62" s="28"/>
      <c r="H62" s="11"/>
      <c r="I62" s="28"/>
      <c r="M62" s="31"/>
      <c r="N62" s="31"/>
      <c r="O62" s="31"/>
      <c r="P62" s="31"/>
      <c r="Q62" s="31"/>
      <c r="R62" s="31"/>
      <c r="S62" s="31"/>
      <c r="T62" s="31"/>
      <c r="U62" s="31"/>
      <c r="Y62" s="31"/>
      <c r="Z62" s="31"/>
      <c r="AA62" s="31"/>
    </row>
    <row r="63" spans="1:27" s="6" customFormat="1">
      <c r="A63" s="10"/>
      <c r="B63" s="10"/>
      <c r="C63" s="177"/>
      <c r="D63" s="31"/>
      <c r="E63" s="178" t="str">
        <f>IF($C63="","",VLOOKUP($C63,分類コード!$B$1:$C$11,2,0))</f>
        <v/>
      </c>
      <c r="F63" s="30"/>
      <c r="G63" s="28"/>
      <c r="H63" s="11"/>
      <c r="I63" s="28"/>
      <c r="M63" s="31"/>
      <c r="N63" s="31"/>
      <c r="O63" s="31"/>
      <c r="P63" s="31"/>
      <c r="Q63" s="31"/>
      <c r="R63" s="31"/>
      <c r="S63" s="31"/>
      <c r="T63" s="31"/>
      <c r="U63" s="31"/>
      <c r="Y63" s="31"/>
      <c r="Z63" s="31"/>
      <c r="AA63" s="31"/>
    </row>
    <row r="64" spans="1:27" s="6" customFormat="1">
      <c r="A64" s="10"/>
      <c r="B64" s="10"/>
      <c r="C64" s="177"/>
      <c r="D64" s="31"/>
      <c r="E64" s="178" t="str">
        <f>IF($C64="","",VLOOKUP($C64,分類コード!$B$1:$C$11,2,0))</f>
        <v/>
      </c>
      <c r="F64" s="27"/>
      <c r="G64" s="28"/>
      <c r="H64" s="11"/>
      <c r="I64" s="28"/>
      <c r="M64" s="31"/>
      <c r="N64" s="31"/>
      <c r="O64" s="31"/>
      <c r="P64" s="31"/>
      <c r="Q64" s="31"/>
      <c r="R64" s="31"/>
      <c r="S64" s="31"/>
      <c r="T64" s="31"/>
      <c r="U64" s="31"/>
      <c r="Y64" s="31"/>
      <c r="Z64" s="31"/>
      <c r="AA64" s="31"/>
    </row>
    <row r="65" spans="1:27" s="6" customFormat="1">
      <c r="A65" s="10"/>
      <c r="B65" s="10"/>
      <c r="C65" s="177"/>
      <c r="D65" s="31"/>
      <c r="E65" s="178" t="str">
        <f>IF($C65="","",VLOOKUP($C65,分類コード!$B$1:$C$11,2,0))</f>
        <v/>
      </c>
      <c r="F65" s="30"/>
      <c r="G65" s="28"/>
      <c r="H65" s="11"/>
      <c r="I65" s="28"/>
      <c r="M65" s="31"/>
      <c r="N65" s="31"/>
      <c r="O65" s="31"/>
      <c r="P65" s="31"/>
      <c r="Q65" s="31"/>
      <c r="R65" s="31"/>
      <c r="S65" s="31"/>
      <c r="T65" s="31"/>
      <c r="U65" s="31"/>
      <c r="Y65" s="31"/>
      <c r="Z65" s="31"/>
      <c r="AA65" s="31"/>
    </row>
    <row r="66" spans="1:27" s="6" customFormat="1">
      <c r="A66" s="10"/>
      <c r="B66" s="10"/>
      <c r="C66" s="177"/>
      <c r="D66" s="31"/>
      <c r="E66" s="178" t="str">
        <f>IF($C66="","",VLOOKUP($C66,分類コード!$B$1:$C$11,2,0))</f>
        <v/>
      </c>
      <c r="F66" s="30"/>
      <c r="G66" s="28"/>
      <c r="H66" s="11"/>
      <c r="I66" s="28"/>
      <c r="M66" s="31"/>
      <c r="N66" s="31"/>
      <c r="O66" s="31"/>
      <c r="P66" s="31"/>
      <c r="Q66" s="31"/>
      <c r="R66" s="31"/>
      <c r="S66" s="31"/>
      <c r="T66" s="31"/>
      <c r="U66" s="31"/>
      <c r="Y66" s="31"/>
      <c r="Z66" s="31"/>
      <c r="AA66" s="31"/>
    </row>
    <row r="67" spans="1:27" s="6" customFormat="1">
      <c r="A67" s="10"/>
      <c r="B67" s="10"/>
      <c r="C67" s="177"/>
      <c r="D67" s="31"/>
      <c r="E67" s="178" t="str">
        <f>IF($C67="","",VLOOKUP($C67,分類コード!$B$1:$C$11,2,0))</f>
        <v/>
      </c>
      <c r="F67" s="30"/>
      <c r="G67" s="28"/>
      <c r="H67" s="11"/>
      <c r="I67" s="28"/>
      <c r="M67" s="31"/>
      <c r="N67" s="31"/>
      <c r="O67" s="31"/>
      <c r="P67" s="31"/>
      <c r="Q67" s="31"/>
      <c r="R67" s="31"/>
      <c r="S67" s="31"/>
      <c r="T67" s="31"/>
      <c r="U67" s="31"/>
      <c r="Y67" s="31"/>
      <c r="Z67" s="31"/>
      <c r="AA67" s="31"/>
    </row>
    <row r="68" spans="1:27" s="6" customFormat="1">
      <c r="A68" s="10"/>
      <c r="B68" s="10"/>
      <c r="C68" s="177"/>
      <c r="D68" s="31"/>
      <c r="E68" s="178" t="str">
        <f>IF($C68="","",VLOOKUP($C68,分類コード!$B$1:$C$11,2,0))</f>
        <v/>
      </c>
      <c r="F68" s="30"/>
      <c r="G68" s="28"/>
      <c r="H68" s="11"/>
      <c r="I68" s="28"/>
      <c r="M68" s="31"/>
      <c r="N68" s="31"/>
      <c r="O68" s="31"/>
      <c r="P68" s="31"/>
      <c r="Q68" s="31"/>
      <c r="R68" s="31"/>
      <c r="S68" s="31"/>
      <c r="T68" s="31"/>
      <c r="U68" s="31"/>
      <c r="Y68" s="31"/>
      <c r="Z68" s="31"/>
      <c r="AA68" s="31"/>
    </row>
    <row r="69" spans="1:27" s="6" customFormat="1">
      <c r="A69" s="10"/>
      <c r="B69" s="10"/>
      <c r="C69" s="177"/>
      <c r="D69" s="31"/>
      <c r="E69" s="178" t="str">
        <f>IF($C69="","",VLOOKUP($C69,分類コード!$B$1:$C$11,2,0))</f>
        <v/>
      </c>
      <c r="F69" s="30"/>
      <c r="G69" s="28"/>
      <c r="H69" s="11"/>
      <c r="I69" s="28"/>
      <c r="M69" s="31"/>
      <c r="N69" s="31"/>
      <c r="O69" s="31"/>
      <c r="P69" s="31"/>
      <c r="Q69" s="31"/>
      <c r="R69" s="31"/>
      <c r="S69" s="31"/>
      <c r="T69" s="31"/>
      <c r="U69" s="31"/>
      <c r="Y69" s="31"/>
      <c r="Z69" s="31"/>
      <c r="AA69" s="31"/>
    </row>
    <row r="70" spans="1:27" s="6" customFormat="1">
      <c r="A70" s="10"/>
      <c r="B70" s="10"/>
      <c r="C70" s="177"/>
      <c r="D70" s="31"/>
      <c r="E70" s="178" t="str">
        <f>IF($C70="","",VLOOKUP($C70,分類コード!$B$1:$C$11,2,0))</f>
        <v/>
      </c>
      <c r="F70" s="30"/>
      <c r="G70" s="28"/>
      <c r="H70" s="11"/>
      <c r="I70" s="28"/>
      <c r="M70" s="31"/>
      <c r="N70" s="31"/>
      <c r="O70" s="31"/>
      <c r="P70" s="31"/>
      <c r="Q70" s="31"/>
      <c r="R70" s="31"/>
      <c r="S70" s="31"/>
      <c r="T70" s="31"/>
      <c r="U70" s="31"/>
      <c r="Y70" s="31"/>
      <c r="Z70" s="31"/>
      <c r="AA70" s="31"/>
    </row>
    <row r="71" spans="1:27" s="6" customFormat="1">
      <c r="A71" s="10"/>
      <c r="B71" s="10"/>
      <c r="C71" s="177"/>
      <c r="D71" s="31"/>
      <c r="E71" s="178" t="str">
        <f>IF($C71="","",VLOOKUP($C71,分類コード!$B$1:$C$11,2,0))</f>
        <v/>
      </c>
      <c r="F71" s="30"/>
      <c r="G71" s="28"/>
      <c r="H71" s="11"/>
      <c r="I71" s="28"/>
      <c r="M71" s="31"/>
      <c r="N71" s="31"/>
      <c r="O71" s="31"/>
      <c r="P71" s="31"/>
      <c r="Q71" s="31"/>
      <c r="R71" s="31"/>
      <c r="S71" s="31"/>
      <c r="T71" s="31"/>
      <c r="U71" s="31"/>
      <c r="Y71" s="31"/>
      <c r="Z71" s="31"/>
      <c r="AA71" s="31"/>
    </row>
    <row r="72" spans="1:27" s="6" customFormat="1">
      <c r="A72" s="10"/>
      <c r="B72" s="10"/>
      <c r="C72" s="177"/>
      <c r="D72" s="31"/>
      <c r="E72" s="178" t="str">
        <f>IF($C72="","",VLOOKUP($C72,分類コード!$B$1:$C$11,2,0))</f>
        <v/>
      </c>
      <c r="F72" s="30"/>
      <c r="G72" s="28"/>
      <c r="H72" s="11"/>
      <c r="I72" s="28"/>
      <c r="M72" s="31"/>
      <c r="N72" s="31"/>
      <c r="O72" s="31"/>
      <c r="P72" s="31"/>
      <c r="Q72" s="31"/>
      <c r="R72" s="31"/>
      <c r="S72" s="31"/>
      <c r="T72" s="31"/>
      <c r="U72" s="31"/>
      <c r="Y72" s="31"/>
      <c r="Z72" s="31"/>
      <c r="AA72" s="31"/>
    </row>
    <row r="73" spans="1:27" s="6" customFormat="1">
      <c r="A73" s="10"/>
      <c r="B73" s="10"/>
      <c r="C73" s="177"/>
      <c r="D73" s="31"/>
      <c r="E73" s="178" t="str">
        <f>IF($C73="","",VLOOKUP($C73,分類コード!$B$1:$C$11,2,0))</f>
        <v/>
      </c>
      <c r="F73" s="30"/>
      <c r="G73" s="28"/>
      <c r="H73" s="11"/>
      <c r="I73" s="28"/>
      <c r="M73" s="31"/>
      <c r="N73" s="31"/>
      <c r="O73" s="31"/>
      <c r="P73" s="31"/>
      <c r="Q73" s="31"/>
      <c r="R73" s="31"/>
      <c r="S73" s="31"/>
      <c r="T73" s="31"/>
      <c r="U73" s="31"/>
      <c r="Y73" s="31"/>
      <c r="Z73" s="31"/>
      <c r="AA73" s="31"/>
    </row>
    <row r="74" spans="1:27" s="6" customFormat="1">
      <c r="A74" s="10"/>
      <c r="B74" s="10"/>
      <c r="C74" s="177"/>
      <c r="D74" s="31"/>
      <c r="E74" s="178" t="str">
        <f>IF($C74="","",VLOOKUP($C74,分類コード!$B$1:$C$11,2,0))</f>
        <v/>
      </c>
      <c r="F74" s="30"/>
      <c r="G74" s="28"/>
      <c r="H74" s="11"/>
      <c r="I74" s="28"/>
      <c r="M74" s="31"/>
      <c r="N74" s="31"/>
      <c r="O74" s="31"/>
      <c r="P74" s="31"/>
      <c r="Q74" s="31"/>
      <c r="R74" s="31"/>
      <c r="S74" s="31"/>
      <c r="T74" s="31"/>
      <c r="U74" s="31"/>
      <c r="Y74" s="31"/>
      <c r="Z74" s="31"/>
      <c r="AA74" s="31"/>
    </row>
    <row r="75" spans="1:27" s="6" customFormat="1">
      <c r="A75" s="10"/>
      <c r="B75" s="10"/>
      <c r="C75" s="177"/>
      <c r="D75" s="31"/>
      <c r="E75" s="178" t="str">
        <f>IF($C75="","",VLOOKUP($C75,分類コード!$B$1:$C$11,2,0))</f>
        <v/>
      </c>
      <c r="F75" s="30"/>
      <c r="G75" s="28"/>
      <c r="H75" s="11"/>
      <c r="I75" s="28"/>
      <c r="M75" s="31"/>
      <c r="N75" s="31"/>
      <c r="O75" s="31"/>
      <c r="P75" s="31"/>
      <c r="Q75" s="31"/>
      <c r="R75" s="31"/>
      <c r="S75" s="31"/>
      <c r="T75" s="31"/>
      <c r="U75" s="31"/>
      <c r="Y75" s="31"/>
      <c r="Z75" s="31"/>
      <c r="AA75" s="31"/>
    </row>
    <row r="76" spans="1:27" s="6" customFormat="1">
      <c r="A76" s="10"/>
      <c r="B76" s="10"/>
      <c r="C76" s="177"/>
      <c r="D76" s="31"/>
      <c r="E76" s="178" t="str">
        <f>IF($C76="","",VLOOKUP($C76,分類コード!$B$1:$C$11,2,0))</f>
        <v/>
      </c>
      <c r="F76" s="30"/>
      <c r="G76" s="28"/>
      <c r="H76" s="11"/>
      <c r="I76" s="28"/>
      <c r="M76" s="31"/>
      <c r="N76" s="31"/>
      <c r="O76" s="31"/>
      <c r="P76" s="31"/>
      <c r="Q76" s="31"/>
      <c r="R76" s="31"/>
      <c r="S76" s="31"/>
      <c r="T76" s="31"/>
      <c r="U76" s="31"/>
      <c r="Y76" s="31"/>
      <c r="Z76" s="31"/>
      <c r="AA76" s="31"/>
    </row>
    <row r="77" spans="1:27" s="6" customFormat="1">
      <c r="A77" s="10"/>
      <c r="B77" s="10"/>
      <c r="C77" s="177"/>
      <c r="D77" s="31"/>
      <c r="E77" s="178" t="str">
        <f>IF($C77="","",VLOOKUP($C77,分類コード!$B$1:$C$11,2,0))</f>
        <v/>
      </c>
      <c r="F77" s="30"/>
      <c r="G77" s="28"/>
      <c r="H77" s="11"/>
      <c r="I77" s="28"/>
      <c r="M77" s="31"/>
      <c r="N77" s="31"/>
      <c r="O77" s="31"/>
      <c r="P77" s="31"/>
      <c r="Q77" s="31"/>
      <c r="R77" s="31"/>
      <c r="S77" s="31"/>
      <c r="T77" s="31"/>
      <c r="U77" s="31"/>
      <c r="Y77" s="31"/>
      <c r="Z77" s="31"/>
      <c r="AA77" s="31"/>
    </row>
    <row r="78" spans="1:27" s="6" customFormat="1">
      <c r="A78" s="10"/>
      <c r="B78" s="10"/>
      <c r="C78" s="177"/>
      <c r="D78" s="31"/>
      <c r="E78" s="178" t="str">
        <f>IF($C78="","",VLOOKUP($C78,分類コード!$B$1:$C$11,2,0))</f>
        <v/>
      </c>
      <c r="F78" s="30"/>
      <c r="G78" s="28"/>
      <c r="H78" s="11"/>
      <c r="I78" s="28"/>
      <c r="M78" s="31"/>
      <c r="N78" s="31"/>
      <c r="O78" s="31"/>
      <c r="P78" s="31"/>
      <c r="Q78" s="31"/>
      <c r="R78" s="31"/>
      <c r="S78" s="31"/>
      <c r="T78" s="31"/>
      <c r="U78" s="31"/>
      <c r="Y78" s="31"/>
      <c r="Z78" s="31"/>
      <c r="AA78" s="31"/>
    </row>
    <row r="79" spans="1:27" s="6" customFormat="1">
      <c r="A79" s="10"/>
      <c r="B79" s="10"/>
      <c r="C79" s="177"/>
      <c r="D79" s="31"/>
      <c r="E79" s="178" t="str">
        <f>IF($C79="","",VLOOKUP($C79,分類コード!$B$1:$C$11,2,0))</f>
        <v/>
      </c>
      <c r="F79" s="30"/>
      <c r="G79" s="28"/>
      <c r="H79" s="11"/>
      <c r="I79" s="28"/>
      <c r="M79" s="31"/>
      <c r="N79" s="31"/>
      <c r="O79" s="31"/>
      <c r="P79" s="31"/>
      <c r="Q79" s="31"/>
      <c r="R79" s="31"/>
      <c r="S79" s="31"/>
      <c r="T79" s="31"/>
      <c r="U79" s="31"/>
      <c r="Y79" s="31"/>
      <c r="Z79" s="31"/>
      <c r="AA79" s="31"/>
    </row>
    <row r="80" spans="1:27" s="6" customFormat="1">
      <c r="A80" s="10"/>
      <c r="B80" s="10"/>
      <c r="C80" s="177"/>
      <c r="D80" s="31"/>
      <c r="E80" s="178" t="str">
        <f>IF($C80="","",VLOOKUP($C80,分類コード!$B$1:$C$11,2,0))</f>
        <v/>
      </c>
      <c r="F80" s="30"/>
      <c r="G80" s="28"/>
      <c r="H80" s="11"/>
      <c r="I80" s="28"/>
      <c r="M80" s="31"/>
      <c r="N80" s="31"/>
      <c r="O80" s="31"/>
      <c r="P80" s="31"/>
      <c r="Q80" s="31"/>
      <c r="R80" s="31"/>
      <c r="S80" s="31"/>
      <c r="T80" s="31"/>
      <c r="U80" s="31"/>
      <c r="Y80" s="31"/>
      <c r="Z80" s="31"/>
      <c r="AA80" s="31"/>
    </row>
    <row r="81" spans="1:27" s="6" customFormat="1">
      <c r="A81" s="10"/>
      <c r="B81" s="10"/>
      <c r="C81" s="177"/>
      <c r="D81" s="31"/>
      <c r="E81" s="178" t="str">
        <f>IF($C81="","",VLOOKUP($C81,分類コード!$B$1:$C$11,2,0))</f>
        <v/>
      </c>
      <c r="F81" s="30"/>
      <c r="G81" s="28"/>
      <c r="H81" s="11"/>
      <c r="I81" s="28"/>
      <c r="M81" s="31"/>
      <c r="N81" s="31"/>
      <c r="O81" s="31"/>
      <c r="P81" s="31"/>
      <c r="Q81" s="31"/>
      <c r="R81" s="31"/>
      <c r="S81" s="31"/>
      <c r="T81" s="31"/>
      <c r="U81" s="31"/>
      <c r="Y81" s="31"/>
      <c r="Z81" s="31"/>
      <c r="AA81" s="31"/>
    </row>
    <row r="82" spans="1:27" s="6" customFormat="1">
      <c r="A82" s="10"/>
      <c r="B82" s="10"/>
      <c r="C82" s="177"/>
      <c r="D82" s="31"/>
      <c r="E82" s="178" t="str">
        <f>IF($C82="","",VLOOKUP($C82,分類コード!$B$1:$C$11,2,0))</f>
        <v/>
      </c>
      <c r="F82" s="30"/>
      <c r="G82" s="28"/>
      <c r="H82" s="11"/>
      <c r="I82" s="28"/>
      <c r="M82" s="31"/>
      <c r="N82" s="31"/>
      <c r="O82" s="31"/>
      <c r="P82" s="31"/>
      <c r="Q82" s="31"/>
      <c r="R82" s="31"/>
      <c r="S82" s="31"/>
      <c r="T82" s="31"/>
      <c r="U82" s="31"/>
      <c r="Y82" s="31"/>
      <c r="Z82" s="31"/>
      <c r="AA82" s="31"/>
    </row>
    <row r="83" spans="1:27" s="6" customFormat="1">
      <c r="A83" s="10"/>
      <c r="B83" s="10"/>
      <c r="C83" s="177"/>
      <c r="D83" s="31"/>
      <c r="E83" s="178" t="str">
        <f>IF($C83="","",VLOOKUP($C83,分類コード!$B$1:$C$11,2,0))</f>
        <v/>
      </c>
      <c r="F83" s="30"/>
      <c r="G83" s="28"/>
      <c r="H83" s="11"/>
      <c r="I83" s="28"/>
      <c r="M83" s="31"/>
      <c r="N83" s="31"/>
      <c r="O83" s="31"/>
      <c r="P83" s="31"/>
      <c r="Q83" s="31"/>
      <c r="R83" s="31"/>
      <c r="S83" s="31"/>
      <c r="T83" s="31"/>
      <c r="U83" s="31"/>
      <c r="Y83" s="31"/>
      <c r="Z83" s="31"/>
      <c r="AA83" s="31"/>
    </row>
    <row r="84" spans="1:27" s="6" customFormat="1">
      <c r="A84" s="10"/>
      <c r="B84" s="10"/>
      <c r="C84" s="177"/>
      <c r="D84" s="31"/>
      <c r="E84" s="178" t="str">
        <f>IF($C84="","",VLOOKUP($C84,分類コード!$B$1:$C$11,2,0))</f>
        <v/>
      </c>
      <c r="F84" s="30"/>
      <c r="G84" s="28"/>
      <c r="H84" s="11"/>
      <c r="I84" s="28"/>
      <c r="M84" s="31"/>
      <c r="N84" s="31"/>
      <c r="O84" s="31"/>
      <c r="P84" s="31"/>
      <c r="Q84" s="31"/>
      <c r="R84" s="31"/>
      <c r="S84" s="31"/>
      <c r="T84" s="31"/>
      <c r="U84" s="31"/>
      <c r="Y84" s="31"/>
      <c r="Z84" s="31"/>
      <c r="AA84" s="31"/>
    </row>
    <row r="85" spans="1:27" s="6" customFormat="1">
      <c r="A85" s="10"/>
      <c r="B85" s="10"/>
      <c r="C85" s="177"/>
      <c r="D85" s="31"/>
      <c r="E85" s="178" t="str">
        <f>IF($C85="","",VLOOKUP($C85,分類コード!$B$1:$C$11,2,0))</f>
        <v/>
      </c>
      <c r="F85" s="30"/>
      <c r="G85" s="28"/>
      <c r="H85" s="11"/>
      <c r="I85" s="28"/>
      <c r="M85" s="31"/>
      <c r="N85" s="31"/>
      <c r="O85" s="31"/>
      <c r="P85" s="31"/>
      <c r="Q85" s="31"/>
      <c r="R85" s="31"/>
      <c r="S85" s="31"/>
      <c r="T85" s="31"/>
      <c r="U85" s="31"/>
      <c r="Y85" s="31"/>
      <c r="Z85" s="31"/>
      <c r="AA85" s="31"/>
    </row>
    <row r="86" spans="1:27" s="6" customFormat="1">
      <c r="A86" s="10"/>
      <c r="B86" s="10"/>
      <c r="C86" s="177"/>
      <c r="D86" s="31"/>
      <c r="E86" s="178" t="str">
        <f>IF($C86="","",VLOOKUP($C86,分類コード!$B$1:$C$11,2,0))</f>
        <v/>
      </c>
      <c r="F86" s="27"/>
      <c r="G86" s="28"/>
      <c r="H86" s="11"/>
      <c r="I86" s="28"/>
      <c r="M86" s="31"/>
      <c r="N86" s="31"/>
      <c r="O86" s="31"/>
      <c r="P86" s="31"/>
      <c r="Q86" s="31"/>
      <c r="R86" s="31"/>
      <c r="S86" s="31"/>
      <c r="T86" s="31"/>
      <c r="U86" s="31"/>
      <c r="Y86" s="31"/>
      <c r="Z86" s="31"/>
      <c r="AA86" s="31"/>
    </row>
    <row r="87" spans="1:27" s="6" customFormat="1">
      <c r="A87" s="10"/>
      <c r="B87" s="10"/>
      <c r="C87" s="177"/>
      <c r="D87" s="31"/>
      <c r="E87" s="178" t="str">
        <f>IF($C87="","",VLOOKUP($C87,分類コード!$B$1:$C$11,2,0))</f>
        <v/>
      </c>
      <c r="F87" s="30"/>
      <c r="G87" s="28"/>
      <c r="H87" s="11"/>
      <c r="I87" s="28"/>
      <c r="M87" s="31"/>
      <c r="N87" s="31"/>
      <c r="O87" s="31"/>
      <c r="P87" s="31"/>
      <c r="Q87" s="31"/>
      <c r="R87" s="31"/>
      <c r="S87" s="31"/>
      <c r="T87" s="31"/>
      <c r="U87" s="31"/>
      <c r="Y87" s="31"/>
      <c r="Z87" s="31"/>
      <c r="AA87" s="31"/>
    </row>
    <row r="88" spans="1:27" s="6" customFormat="1">
      <c r="A88" s="10"/>
      <c r="B88" s="10"/>
      <c r="C88" s="177"/>
      <c r="D88" s="31"/>
      <c r="E88" s="178" t="str">
        <f>IF($C88="","",VLOOKUP($C88,分類コード!$B$1:$C$11,2,0))</f>
        <v/>
      </c>
      <c r="F88" s="30"/>
      <c r="G88" s="28"/>
      <c r="H88" s="11"/>
      <c r="I88" s="28"/>
      <c r="M88" s="31"/>
      <c r="N88" s="31"/>
      <c r="O88" s="31"/>
      <c r="P88" s="31"/>
      <c r="Q88" s="31"/>
      <c r="R88" s="31"/>
      <c r="S88" s="31"/>
      <c r="T88" s="31"/>
      <c r="U88" s="31"/>
      <c r="Y88" s="31"/>
      <c r="Z88" s="31"/>
      <c r="AA88" s="31"/>
    </row>
    <row r="89" spans="1:27" s="6" customFormat="1">
      <c r="A89" s="10"/>
      <c r="B89" s="10"/>
      <c r="C89" s="177"/>
      <c r="D89" s="31"/>
      <c r="E89" s="178" t="str">
        <f>IF($C89="","",VLOOKUP($C89,分類コード!$B$1:$C$11,2,0))</f>
        <v/>
      </c>
      <c r="F89" s="30"/>
      <c r="G89" s="28"/>
      <c r="H89" s="11"/>
      <c r="I89" s="28"/>
      <c r="M89" s="31"/>
      <c r="N89" s="31"/>
      <c r="O89" s="31"/>
      <c r="P89" s="31"/>
      <c r="Q89" s="31"/>
      <c r="R89" s="31"/>
      <c r="S89" s="31"/>
      <c r="T89" s="31"/>
      <c r="U89" s="31"/>
      <c r="Y89" s="31"/>
      <c r="Z89" s="31"/>
      <c r="AA89" s="31"/>
    </row>
    <row r="90" spans="1:27" s="6" customFormat="1">
      <c r="A90" s="10"/>
      <c r="B90" s="10"/>
      <c r="C90" s="177"/>
      <c r="D90" s="31"/>
      <c r="E90" s="178" t="str">
        <f>IF($C90="","",VLOOKUP($C90,分類コード!$B$1:$C$11,2,0))</f>
        <v/>
      </c>
      <c r="F90" s="30"/>
      <c r="G90" s="28"/>
      <c r="H90" s="11"/>
      <c r="I90" s="28"/>
      <c r="M90" s="31"/>
      <c r="N90" s="31"/>
      <c r="O90" s="31"/>
      <c r="P90" s="31"/>
      <c r="Q90" s="31"/>
      <c r="R90" s="31"/>
      <c r="S90" s="31"/>
      <c r="T90" s="31"/>
      <c r="U90" s="31"/>
      <c r="Y90" s="31"/>
      <c r="Z90" s="31"/>
      <c r="AA90" s="31"/>
    </row>
    <row r="91" spans="1:27" s="6" customFormat="1">
      <c r="A91" s="10"/>
      <c r="B91" s="10"/>
      <c r="C91" s="177"/>
      <c r="D91" s="31"/>
      <c r="E91" s="178" t="str">
        <f>IF($C91="","",VLOOKUP($C91,分類コード!$B$1:$C$11,2,0))</f>
        <v/>
      </c>
      <c r="F91" s="30"/>
      <c r="G91" s="28"/>
      <c r="H91" s="11"/>
      <c r="I91" s="28"/>
      <c r="M91" s="31"/>
      <c r="N91" s="31"/>
      <c r="O91" s="31"/>
      <c r="P91" s="31"/>
      <c r="Q91" s="31"/>
      <c r="R91" s="31"/>
      <c r="S91" s="31"/>
      <c r="T91" s="31"/>
      <c r="U91" s="31"/>
      <c r="Y91" s="31"/>
      <c r="Z91" s="31"/>
      <c r="AA91" s="31"/>
    </row>
    <row r="92" spans="1:27" s="6" customFormat="1">
      <c r="A92" s="10"/>
      <c r="B92" s="10"/>
      <c r="C92" s="177"/>
      <c r="D92" s="31"/>
      <c r="E92" s="178" t="str">
        <f>IF($C92="","",VLOOKUP($C92,分類コード!$B$1:$C$11,2,0))</f>
        <v/>
      </c>
      <c r="F92" s="30"/>
      <c r="G92" s="28"/>
      <c r="H92" s="11"/>
      <c r="I92" s="28"/>
      <c r="M92" s="31"/>
      <c r="N92" s="31"/>
      <c r="O92" s="31"/>
      <c r="P92" s="31"/>
      <c r="Q92" s="31"/>
      <c r="R92" s="31"/>
      <c r="S92" s="31"/>
      <c r="T92" s="31"/>
      <c r="U92" s="31"/>
      <c r="Y92" s="31"/>
      <c r="Z92" s="31"/>
      <c r="AA92" s="31"/>
    </row>
    <row r="93" spans="1:27" s="6" customFormat="1">
      <c r="A93" s="10"/>
      <c r="B93" s="10"/>
      <c r="C93" s="177"/>
      <c r="D93" s="31"/>
      <c r="E93" s="178" t="str">
        <f>IF($C93="","",VLOOKUP($C93,分類コード!$B$1:$C$11,2,0))</f>
        <v/>
      </c>
      <c r="F93" s="30"/>
      <c r="G93" s="28"/>
      <c r="H93" s="11"/>
      <c r="I93" s="28"/>
      <c r="M93" s="31"/>
      <c r="N93" s="31"/>
      <c r="O93" s="31"/>
      <c r="P93" s="31"/>
      <c r="Q93" s="31"/>
      <c r="R93" s="31"/>
      <c r="S93" s="31"/>
      <c r="T93" s="31"/>
      <c r="U93" s="31"/>
      <c r="Y93" s="31"/>
      <c r="Z93" s="31"/>
      <c r="AA93" s="31"/>
    </row>
    <row r="94" spans="1:27" s="6" customFormat="1">
      <c r="A94" s="10"/>
      <c r="B94" s="10"/>
      <c r="C94" s="177"/>
      <c r="D94" s="31"/>
      <c r="E94" s="178" t="str">
        <f>IF($C94="","",VLOOKUP($C94,分類コード!$B$1:$C$11,2,0))</f>
        <v/>
      </c>
      <c r="F94" s="30"/>
      <c r="G94" s="28"/>
      <c r="H94" s="11"/>
      <c r="I94" s="28"/>
      <c r="M94" s="31"/>
      <c r="N94" s="31"/>
      <c r="O94" s="31"/>
      <c r="P94" s="31"/>
      <c r="Q94" s="31"/>
      <c r="R94" s="31"/>
      <c r="S94" s="31"/>
      <c r="T94" s="31"/>
      <c r="U94" s="31"/>
      <c r="Y94" s="31"/>
      <c r="Z94" s="31"/>
      <c r="AA94" s="31"/>
    </row>
    <row r="95" spans="1:27" s="6" customFormat="1">
      <c r="A95" s="10"/>
      <c r="B95" s="10"/>
      <c r="C95" s="177"/>
      <c r="D95" s="31"/>
      <c r="E95" s="178" t="str">
        <f>IF($C95="","",VLOOKUP($C95,分類コード!$B$1:$C$11,2,0))</f>
        <v/>
      </c>
      <c r="F95" s="30"/>
      <c r="G95" s="28"/>
      <c r="H95" s="11"/>
      <c r="I95" s="28"/>
      <c r="M95" s="31"/>
      <c r="N95" s="31"/>
      <c r="O95" s="31"/>
      <c r="P95" s="31"/>
      <c r="Q95" s="31"/>
      <c r="R95" s="31"/>
      <c r="S95" s="31"/>
      <c r="T95" s="31"/>
      <c r="U95" s="31"/>
      <c r="Y95" s="31"/>
      <c r="Z95" s="31"/>
      <c r="AA95" s="31"/>
    </row>
    <row r="96" spans="1:27" s="6" customFormat="1">
      <c r="A96" s="10"/>
      <c r="B96" s="10"/>
      <c r="C96" s="177"/>
      <c r="D96" s="31"/>
      <c r="E96" s="178" t="str">
        <f>IF($C96="","",VLOOKUP($C96,分類コード!$B$1:$C$11,2,0))</f>
        <v/>
      </c>
      <c r="F96" s="30"/>
      <c r="G96" s="28"/>
      <c r="H96" s="11"/>
      <c r="I96" s="28"/>
      <c r="M96" s="31"/>
      <c r="N96" s="31"/>
      <c r="O96" s="31"/>
      <c r="P96" s="31"/>
      <c r="Q96" s="31"/>
      <c r="R96" s="31"/>
      <c r="S96" s="31"/>
      <c r="T96" s="31"/>
      <c r="U96" s="31"/>
      <c r="Y96" s="31"/>
      <c r="Z96" s="31"/>
      <c r="AA96" s="31"/>
    </row>
    <row r="97" spans="1:27" s="6" customFormat="1">
      <c r="A97" s="10"/>
      <c r="B97" s="10"/>
      <c r="C97" s="177"/>
      <c r="D97" s="31"/>
      <c r="E97" s="178" t="str">
        <f>IF($C97="","",VLOOKUP($C97,分類コード!$B$1:$C$11,2,0))</f>
        <v/>
      </c>
      <c r="F97" s="30"/>
      <c r="G97" s="28"/>
      <c r="H97" s="11"/>
      <c r="I97" s="28"/>
      <c r="M97" s="31"/>
      <c r="N97" s="31"/>
      <c r="O97" s="31"/>
      <c r="P97" s="31"/>
      <c r="Q97" s="31"/>
      <c r="R97" s="31"/>
      <c r="S97" s="31"/>
      <c r="T97" s="31"/>
      <c r="U97" s="31"/>
      <c r="Y97" s="31"/>
      <c r="Z97" s="31"/>
      <c r="AA97" s="31"/>
    </row>
    <row r="98" spans="1:27" s="6" customFormat="1">
      <c r="A98" s="10"/>
      <c r="B98" s="10"/>
      <c r="C98" s="177"/>
      <c r="D98" s="31"/>
      <c r="E98" s="178" t="str">
        <f>IF($C98="","",VLOOKUP($C98,分類コード!$B$1:$C$11,2,0))</f>
        <v/>
      </c>
      <c r="F98" s="30"/>
      <c r="G98" s="28"/>
      <c r="H98" s="11"/>
      <c r="I98" s="28"/>
      <c r="M98" s="31"/>
      <c r="N98" s="31"/>
      <c r="O98" s="31"/>
      <c r="P98" s="31"/>
      <c r="Q98" s="31"/>
      <c r="R98" s="31"/>
      <c r="S98" s="31"/>
      <c r="T98" s="31"/>
      <c r="U98" s="31"/>
      <c r="Y98" s="31"/>
      <c r="Z98" s="31"/>
      <c r="AA98" s="31"/>
    </row>
    <row r="99" spans="1:27" s="6" customFormat="1">
      <c r="A99" s="10"/>
      <c r="B99" s="10"/>
      <c r="C99" s="177"/>
      <c r="D99" s="31"/>
      <c r="E99" s="178" t="str">
        <f>IF($C99="","",VLOOKUP($C99,分類コード!$B$1:$C$11,2,0))</f>
        <v/>
      </c>
      <c r="F99" s="30"/>
      <c r="G99" s="28"/>
      <c r="H99" s="11"/>
      <c r="I99" s="28"/>
      <c r="M99" s="31"/>
      <c r="N99" s="31"/>
      <c r="O99" s="31"/>
      <c r="P99" s="31"/>
      <c r="Q99" s="31"/>
      <c r="R99" s="31"/>
      <c r="S99" s="31"/>
      <c r="T99" s="31"/>
      <c r="U99" s="31"/>
      <c r="Y99" s="31"/>
      <c r="Z99" s="31"/>
      <c r="AA99" s="31"/>
    </row>
    <row r="100" spans="1:27" s="6" customFormat="1">
      <c r="A100" s="10"/>
      <c r="B100" s="10"/>
      <c r="C100" s="177"/>
      <c r="D100" s="31"/>
      <c r="E100" s="178" t="str">
        <f>IF($C100="","",VLOOKUP($C100,分類コード!$B$1:$C$11,2,0))</f>
        <v/>
      </c>
      <c r="F100" s="30"/>
      <c r="G100" s="28"/>
      <c r="H100" s="11"/>
      <c r="I100" s="28"/>
      <c r="M100" s="31"/>
      <c r="N100" s="31"/>
      <c r="O100" s="31"/>
      <c r="P100" s="31"/>
      <c r="Q100" s="31"/>
      <c r="R100" s="31"/>
      <c r="S100" s="31"/>
      <c r="T100" s="31"/>
      <c r="U100" s="31"/>
      <c r="Y100" s="31"/>
      <c r="Z100" s="31"/>
      <c r="AA100" s="31"/>
    </row>
    <row r="101" spans="1:27" s="6" customFormat="1">
      <c r="A101" s="10"/>
      <c r="B101" s="10"/>
      <c r="C101" s="177"/>
      <c r="D101" s="31"/>
      <c r="E101" s="178" t="str">
        <f>IF($C101="","",VLOOKUP($C101,分類コード!$B$1:$C$11,2,0))</f>
        <v/>
      </c>
      <c r="F101" s="30"/>
      <c r="G101" s="28"/>
      <c r="H101" s="11"/>
      <c r="I101" s="28"/>
      <c r="M101" s="31"/>
      <c r="N101" s="31"/>
      <c r="O101" s="31"/>
      <c r="P101" s="31"/>
      <c r="Q101" s="31"/>
      <c r="R101" s="31"/>
      <c r="S101" s="31"/>
      <c r="T101" s="31"/>
      <c r="U101" s="31"/>
      <c r="Y101" s="31"/>
      <c r="Z101" s="31"/>
      <c r="AA101" s="31"/>
    </row>
    <row r="102" spans="1:27" s="6" customFormat="1">
      <c r="A102" s="10"/>
      <c r="B102" s="10"/>
      <c r="C102" s="177"/>
      <c r="D102" s="31"/>
      <c r="E102" s="178" t="str">
        <f>IF($C102="","",VLOOKUP($C102,分類コード!$B$1:$C$11,2,0))</f>
        <v/>
      </c>
      <c r="F102" s="30"/>
      <c r="G102" s="28"/>
      <c r="H102" s="11"/>
      <c r="I102" s="28"/>
      <c r="M102" s="31"/>
      <c r="N102" s="31"/>
      <c r="O102" s="31"/>
      <c r="P102" s="31"/>
      <c r="Q102" s="31"/>
      <c r="R102" s="31"/>
      <c r="S102" s="31"/>
      <c r="T102" s="31"/>
      <c r="U102" s="31"/>
      <c r="Y102" s="31"/>
      <c r="Z102" s="31"/>
      <c r="AA102" s="31"/>
    </row>
    <row r="103" spans="1:27" s="6" customFormat="1">
      <c r="A103" s="10"/>
      <c r="B103" s="10"/>
      <c r="C103" s="177"/>
      <c r="D103" s="31"/>
      <c r="E103" s="178" t="str">
        <f>IF($C103="","",VLOOKUP($C103,分類コード!$B$1:$C$11,2,0))</f>
        <v/>
      </c>
      <c r="F103" s="30"/>
      <c r="G103" s="28"/>
      <c r="H103" s="11"/>
      <c r="I103" s="28"/>
      <c r="M103" s="31"/>
      <c r="N103" s="31"/>
      <c r="O103" s="31"/>
      <c r="P103" s="31"/>
      <c r="Q103" s="31"/>
      <c r="R103" s="31"/>
      <c r="S103" s="31"/>
      <c r="T103" s="31"/>
      <c r="U103" s="31"/>
      <c r="Y103" s="31"/>
      <c r="Z103" s="31"/>
      <c r="AA103" s="31"/>
    </row>
    <row r="104" spans="1:27" s="6" customFormat="1">
      <c r="A104" s="10"/>
      <c r="B104" s="10"/>
      <c r="C104" s="177"/>
      <c r="D104" s="31"/>
      <c r="E104" s="178" t="str">
        <f>IF($C104="","",VLOOKUP($C104,分類コード!$B$1:$C$11,2,0))</f>
        <v/>
      </c>
      <c r="F104" s="30"/>
      <c r="G104" s="28"/>
      <c r="H104" s="11"/>
      <c r="I104" s="28"/>
      <c r="M104" s="31"/>
      <c r="N104" s="31"/>
      <c r="O104" s="31"/>
      <c r="P104" s="31"/>
      <c r="Q104" s="31"/>
      <c r="R104" s="31"/>
      <c r="S104" s="31"/>
      <c r="T104" s="31"/>
      <c r="U104" s="31"/>
      <c r="Y104" s="31"/>
      <c r="Z104" s="31"/>
      <c r="AA104" s="31"/>
    </row>
    <row r="105" spans="1:27" s="6" customFormat="1">
      <c r="A105" s="10"/>
      <c r="B105" s="10"/>
      <c r="C105" s="177"/>
      <c r="D105" s="31"/>
      <c r="E105" s="178" t="str">
        <f>IF($C105="","",VLOOKUP($C105,分類コード!$B$1:$C$11,2,0))</f>
        <v/>
      </c>
      <c r="F105" s="30"/>
      <c r="G105" s="28"/>
      <c r="H105" s="11"/>
      <c r="I105" s="28"/>
      <c r="M105" s="31"/>
      <c r="N105" s="31"/>
      <c r="O105" s="31"/>
      <c r="P105" s="31"/>
      <c r="Q105" s="31"/>
      <c r="R105" s="31"/>
      <c r="S105" s="31"/>
      <c r="T105" s="31"/>
      <c r="U105" s="31"/>
      <c r="Y105" s="31"/>
      <c r="Z105" s="31"/>
      <c r="AA105" s="31"/>
    </row>
    <row r="106" spans="1:27" s="6" customFormat="1">
      <c r="A106" s="10"/>
      <c r="B106" s="10"/>
      <c r="C106" s="177"/>
      <c r="D106" s="31"/>
      <c r="E106" s="178" t="str">
        <f>IF($C106="","",VLOOKUP($C106,分類コード!$B$1:$C$11,2,0))</f>
        <v/>
      </c>
      <c r="F106" s="30"/>
      <c r="G106" s="28"/>
      <c r="H106" s="11"/>
      <c r="I106" s="28"/>
      <c r="M106" s="31"/>
      <c r="N106" s="31"/>
      <c r="O106" s="31"/>
      <c r="P106" s="31"/>
      <c r="Q106" s="31"/>
      <c r="R106" s="31"/>
      <c r="S106" s="31"/>
      <c r="T106" s="31"/>
      <c r="U106" s="31"/>
      <c r="Y106" s="31"/>
      <c r="Z106" s="31"/>
      <c r="AA106" s="31"/>
    </row>
    <row r="107" spans="1:27" s="6" customFormat="1">
      <c r="A107" s="10"/>
      <c r="B107" s="10"/>
      <c r="C107" s="177"/>
      <c r="D107" s="31"/>
      <c r="E107" s="178" t="str">
        <f>IF($C107="","",VLOOKUP($C107,分類コード!$B$1:$C$11,2,0))</f>
        <v/>
      </c>
      <c r="F107" s="30"/>
      <c r="G107" s="28"/>
      <c r="H107" s="11"/>
      <c r="I107" s="28"/>
      <c r="M107" s="31"/>
      <c r="N107" s="31"/>
      <c r="O107" s="31"/>
      <c r="P107" s="31"/>
      <c r="Q107" s="31"/>
      <c r="R107" s="31"/>
      <c r="S107" s="31"/>
      <c r="T107" s="31"/>
      <c r="U107" s="31"/>
      <c r="Y107" s="31"/>
      <c r="Z107" s="31"/>
      <c r="AA107" s="31"/>
    </row>
    <row r="108" spans="1:27" s="6" customFormat="1">
      <c r="A108" s="10"/>
      <c r="B108" s="10"/>
      <c r="C108" s="177"/>
      <c r="D108" s="31"/>
      <c r="E108" s="178" t="str">
        <f>IF($C108="","",VLOOKUP($C108,分類コード!$B$1:$C$11,2,0))</f>
        <v/>
      </c>
      <c r="F108" s="27"/>
      <c r="G108" s="28"/>
      <c r="H108" s="11"/>
      <c r="I108" s="28"/>
      <c r="M108" s="31"/>
      <c r="N108" s="31"/>
      <c r="O108" s="31"/>
      <c r="P108" s="31"/>
      <c r="Q108" s="31"/>
      <c r="R108" s="31"/>
      <c r="S108" s="31"/>
      <c r="T108" s="31"/>
      <c r="U108" s="31"/>
      <c r="Y108" s="31"/>
      <c r="Z108" s="31"/>
      <c r="AA108" s="31"/>
    </row>
    <row r="109" spans="1:27" s="6" customFormat="1">
      <c r="A109" s="10"/>
      <c r="B109" s="10"/>
      <c r="C109" s="177"/>
      <c r="D109" s="31"/>
      <c r="E109" s="178" t="str">
        <f>IF($C109="","",VLOOKUP($C109,分類コード!$B$1:$C$11,2,0))</f>
        <v/>
      </c>
      <c r="F109" s="30"/>
      <c r="G109" s="28"/>
      <c r="H109" s="11"/>
      <c r="I109" s="28"/>
      <c r="M109" s="31"/>
      <c r="N109" s="31"/>
      <c r="O109" s="31"/>
      <c r="P109" s="31"/>
      <c r="Q109" s="31"/>
      <c r="R109" s="31"/>
      <c r="S109" s="31"/>
      <c r="T109" s="31"/>
      <c r="U109" s="31"/>
      <c r="Y109" s="31"/>
      <c r="Z109" s="31"/>
      <c r="AA109" s="31"/>
    </row>
    <row r="110" spans="1:27" s="6" customFormat="1">
      <c r="A110" s="10"/>
      <c r="B110" s="10"/>
      <c r="C110" s="177"/>
      <c r="D110" s="31"/>
      <c r="E110" s="178" t="str">
        <f>IF($C110="","",VLOOKUP($C110,分類コード!$B$1:$C$11,2,0))</f>
        <v/>
      </c>
      <c r="F110" s="30"/>
      <c r="G110" s="28"/>
      <c r="H110" s="11"/>
      <c r="I110" s="28"/>
      <c r="M110" s="31"/>
      <c r="N110" s="31"/>
      <c r="O110" s="31"/>
      <c r="P110" s="31"/>
      <c r="Q110" s="31"/>
      <c r="R110" s="31"/>
      <c r="S110" s="31"/>
      <c r="T110" s="31"/>
      <c r="U110" s="31"/>
      <c r="Y110" s="31"/>
      <c r="Z110" s="31"/>
      <c r="AA110" s="31"/>
    </row>
    <row r="111" spans="1:27" s="6" customFormat="1">
      <c r="A111" s="10"/>
      <c r="B111" s="10"/>
      <c r="C111" s="177"/>
      <c r="D111" s="31"/>
      <c r="E111" s="178" t="str">
        <f>IF($C111="","",VLOOKUP($C111,分類コード!$B$1:$C$11,2,0))</f>
        <v/>
      </c>
      <c r="F111" s="30"/>
      <c r="G111" s="28"/>
      <c r="H111" s="11"/>
      <c r="I111" s="28"/>
      <c r="M111" s="31"/>
      <c r="N111" s="31"/>
      <c r="O111" s="31"/>
      <c r="P111" s="31"/>
      <c r="Q111" s="31"/>
      <c r="R111" s="31"/>
      <c r="S111" s="31"/>
      <c r="T111" s="31"/>
      <c r="U111" s="31"/>
      <c r="Y111" s="31"/>
      <c r="Z111" s="31"/>
      <c r="AA111" s="31"/>
    </row>
    <row r="112" spans="1:27" s="6" customFormat="1">
      <c r="A112" s="10"/>
      <c r="B112" s="10"/>
      <c r="C112" s="177"/>
      <c r="D112" s="31"/>
      <c r="E112" s="178" t="str">
        <f>IF($C112="","",VLOOKUP($C112,分類コード!$B$1:$C$11,2,0))</f>
        <v/>
      </c>
      <c r="F112" s="30"/>
      <c r="G112" s="28"/>
      <c r="H112" s="11"/>
      <c r="I112" s="28"/>
      <c r="M112" s="31"/>
      <c r="N112" s="31"/>
      <c r="O112" s="31"/>
      <c r="P112" s="31"/>
      <c r="Q112" s="31"/>
      <c r="R112" s="31"/>
      <c r="S112" s="31"/>
      <c r="T112" s="31"/>
      <c r="U112" s="31"/>
      <c r="Y112" s="31"/>
      <c r="Z112" s="31"/>
      <c r="AA112" s="31"/>
    </row>
    <row r="113" spans="1:27" s="6" customFormat="1">
      <c r="A113" s="10"/>
      <c r="B113" s="10"/>
      <c r="C113" s="177"/>
      <c r="D113" s="31"/>
      <c r="E113" s="178" t="str">
        <f>IF($C113="","",VLOOKUP($C113,分類コード!$B$1:$C$11,2,0))</f>
        <v/>
      </c>
      <c r="F113" s="30"/>
      <c r="G113" s="28"/>
      <c r="H113" s="11"/>
      <c r="I113" s="28"/>
      <c r="M113" s="31"/>
      <c r="N113" s="31"/>
      <c r="O113" s="31"/>
      <c r="P113" s="31"/>
      <c r="Q113" s="31"/>
      <c r="R113" s="31"/>
      <c r="S113" s="31"/>
      <c r="T113" s="31"/>
      <c r="U113" s="31"/>
      <c r="Y113" s="31"/>
      <c r="Z113" s="31"/>
      <c r="AA113" s="31"/>
    </row>
    <row r="114" spans="1:27" s="6" customFormat="1">
      <c r="A114" s="10"/>
      <c r="B114" s="10"/>
      <c r="C114" s="177"/>
      <c r="D114" s="31"/>
      <c r="E114" s="178" t="str">
        <f>IF($C114="","",VLOOKUP($C114,分類コード!$B$1:$C$11,2,0))</f>
        <v/>
      </c>
      <c r="F114" s="30"/>
      <c r="G114" s="28"/>
      <c r="H114" s="11"/>
      <c r="I114" s="28"/>
      <c r="M114" s="31"/>
      <c r="N114" s="31"/>
      <c r="O114" s="31"/>
      <c r="P114" s="31"/>
      <c r="Q114" s="31"/>
      <c r="R114" s="31"/>
      <c r="S114" s="31"/>
      <c r="T114" s="31"/>
      <c r="U114" s="31"/>
      <c r="Y114" s="31"/>
      <c r="Z114" s="31"/>
      <c r="AA114" s="31"/>
    </row>
    <row r="115" spans="1:27" s="6" customFormat="1">
      <c r="A115" s="10"/>
      <c r="B115" s="10"/>
      <c r="C115" s="177"/>
      <c r="D115" s="31"/>
      <c r="E115" s="178" t="str">
        <f>IF($C115="","",VLOOKUP($C115,分類コード!$B$1:$C$11,2,0))</f>
        <v/>
      </c>
      <c r="F115" s="30"/>
      <c r="G115" s="28"/>
      <c r="H115" s="11"/>
      <c r="I115" s="28"/>
      <c r="M115" s="31"/>
      <c r="N115" s="31"/>
      <c r="O115" s="31"/>
      <c r="P115" s="31"/>
      <c r="Q115" s="31"/>
      <c r="R115" s="31"/>
      <c r="S115" s="31"/>
      <c r="T115" s="31"/>
      <c r="U115" s="31"/>
      <c r="Y115" s="31"/>
      <c r="Z115" s="31"/>
      <c r="AA115" s="31"/>
    </row>
    <row r="116" spans="1:27" s="6" customFormat="1">
      <c r="A116" s="10"/>
      <c r="B116" s="10"/>
      <c r="C116" s="177"/>
      <c r="D116" s="31"/>
      <c r="E116" s="178" t="str">
        <f>IF($C116="","",VLOOKUP($C116,分類コード!$B$1:$C$11,2,0))</f>
        <v/>
      </c>
      <c r="F116" s="30"/>
      <c r="G116" s="28"/>
      <c r="H116" s="11"/>
      <c r="I116" s="28"/>
      <c r="M116" s="31"/>
      <c r="N116" s="31"/>
      <c r="O116" s="31"/>
      <c r="P116" s="31"/>
      <c r="Q116" s="31"/>
      <c r="R116" s="31"/>
      <c r="S116" s="31"/>
      <c r="T116" s="31"/>
      <c r="U116" s="31"/>
      <c r="Y116" s="31"/>
      <c r="Z116" s="31"/>
      <c r="AA116" s="31"/>
    </row>
    <row r="117" spans="1:27" s="6" customFormat="1">
      <c r="A117" s="10"/>
      <c r="B117" s="10"/>
      <c r="C117" s="177"/>
      <c r="D117" s="31"/>
      <c r="E117" s="178" t="str">
        <f>IF($C117="","",VLOOKUP($C117,分類コード!$B$1:$C$11,2,0))</f>
        <v/>
      </c>
      <c r="F117" s="30"/>
      <c r="G117" s="28"/>
      <c r="H117" s="11"/>
      <c r="I117" s="28"/>
      <c r="M117" s="31"/>
      <c r="N117" s="31"/>
      <c r="O117" s="31"/>
      <c r="P117" s="31"/>
      <c r="Q117" s="31"/>
      <c r="R117" s="31"/>
      <c r="S117" s="31"/>
      <c r="T117" s="31"/>
      <c r="U117" s="31"/>
      <c r="Y117" s="31"/>
      <c r="Z117" s="31"/>
      <c r="AA117" s="31"/>
    </row>
    <row r="118" spans="1:27" s="6" customFormat="1">
      <c r="A118" s="10"/>
      <c r="B118" s="10"/>
      <c r="C118" s="177"/>
      <c r="D118" s="31"/>
      <c r="E118" s="178" t="str">
        <f>IF($C118="","",VLOOKUP($C118,分類コード!$B$1:$C$11,2,0))</f>
        <v/>
      </c>
      <c r="F118" s="30"/>
      <c r="G118" s="28"/>
      <c r="H118" s="11"/>
      <c r="I118" s="28"/>
      <c r="M118" s="31"/>
      <c r="N118" s="31"/>
      <c r="O118" s="31"/>
      <c r="P118" s="31"/>
      <c r="Q118" s="31"/>
      <c r="R118" s="31"/>
      <c r="S118" s="31"/>
      <c r="T118" s="31"/>
      <c r="U118" s="31"/>
      <c r="Y118" s="31"/>
      <c r="Z118" s="31"/>
      <c r="AA118" s="31"/>
    </row>
    <row r="119" spans="1:27" s="6" customFormat="1">
      <c r="A119" s="10"/>
      <c r="B119" s="10"/>
      <c r="C119" s="177"/>
      <c r="D119" s="31"/>
      <c r="E119" s="178" t="str">
        <f>IF($C119="","",VLOOKUP($C119,分類コード!$B$1:$C$11,2,0))</f>
        <v/>
      </c>
      <c r="F119" s="30"/>
      <c r="G119" s="28"/>
      <c r="H119" s="11"/>
      <c r="I119" s="28"/>
      <c r="M119" s="31"/>
      <c r="N119" s="31"/>
      <c r="O119" s="31"/>
      <c r="P119" s="31"/>
      <c r="Q119" s="31"/>
      <c r="R119" s="31"/>
      <c r="S119" s="31"/>
      <c r="T119" s="31"/>
      <c r="U119" s="31"/>
      <c r="Y119" s="31"/>
      <c r="Z119" s="31"/>
      <c r="AA119" s="31"/>
    </row>
    <row r="120" spans="1:27" s="6" customFormat="1">
      <c r="A120" s="10"/>
      <c r="B120" s="10"/>
      <c r="C120" s="177"/>
      <c r="D120" s="31"/>
      <c r="E120" s="178" t="str">
        <f>IF($C120="","",VLOOKUP($C120,分類コード!$B$1:$C$11,2,0))</f>
        <v/>
      </c>
      <c r="F120" s="30"/>
      <c r="G120" s="28"/>
      <c r="H120" s="11"/>
      <c r="I120" s="28"/>
      <c r="M120" s="31"/>
      <c r="N120" s="31"/>
      <c r="O120" s="31"/>
      <c r="P120" s="31"/>
      <c r="Q120" s="31"/>
      <c r="R120" s="31"/>
      <c r="S120" s="31"/>
      <c r="T120" s="31"/>
      <c r="U120" s="31"/>
      <c r="Y120" s="31"/>
      <c r="Z120" s="31"/>
      <c r="AA120" s="31"/>
    </row>
    <row r="121" spans="1:27" s="6" customFormat="1">
      <c r="A121" s="10"/>
      <c r="B121" s="10"/>
      <c r="C121" s="177"/>
      <c r="D121" s="31"/>
      <c r="E121" s="178" t="str">
        <f>IF($C121="","",VLOOKUP($C121,分類コード!$B$1:$C$11,2,0))</f>
        <v/>
      </c>
      <c r="F121" s="30"/>
      <c r="G121" s="28"/>
      <c r="H121" s="11"/>
      <c r="I121" s="28"/>
      <c r="M121" s="31"/>
      <c r="N121" s="31"/>
      <c r="O121" s="31"/>
      <c r="P121" s="31"/>
      <c r="Q121" s="31"/>
      <c r="R121" s="31"/>
      <c r="S121" s="31"/>
      <c r="T121" s="31"/>
      <c r="U121" s="31"/>
      <c r="Y121" s="31"/>
      <c r="Z121" s="31"/>
      <c r="AA121" s="31"/>
    </row>
    <row r="122" spans="1:27" s="6" customFormat="1">
      <c r="A122" s="10"/>
      <c r="B122" s="10"/>
      <c r="C122" s="177"/>
      <c r="D122" s="31"/>
      <c r="E122" s="178" t="str">
        <f>IF($C122="","",VLOOKUP($C122,分類コード!$B$1:$C$11,2,0))</f>
        <v/>
      </c>
      <c r="F122" s="30"/>
      <c r="G122" s="28"/>
      <c r="H122" s="11"/>
      <c r="I122" s="28"/>
      <c r="M122" s="31"/>
      <c r="N122" s="31"/>
      <c r="O122" s="31"/>
      <c r="P122" s="31"/>
      <c r="Q122" s="31"/>
      <c r="R122" s="31"/>
      <c r="S122" s="31"/>
      <c r="T122" s="31"/>
      <c r="U122" s="31"/>
      <c r="Y122" s="31"/>
      <c r="Z122" s="31"/>
      <c r="AA122" s="31"/>
    </row>
    <row r="123" spans="1:27" s="6" customFormat="1">
      <c r="A123" s="10"/>
      <c r="B123" s="10"/>
      <c r="C123" s="177"/>
      <c r="D123" s="31"/>
      <c r="E123" s="178" t="str">
        <f>IF($C123="","",VLOOKUP($C123,分類コード!$B$1:$C$11,2,0))</f>
        <v/>
      </c>
      <c r="F123" s="30"/>
      <c r="G123" s="28"/>
      <c r="H123" s="11"/>
      <c r="I123" s="28"/>
      <c r="M123" s="31"/>
      <c r="N123" s="31"/>
      <c r="O123" s="31"/>
      <c r="P123" s="31"/>
      <c r="Q123" s="31"/>
      <c r="R123" s="31"/>
      <c r="S123" s="31"/>
      <c r="T123" s="31"/>
      <c r="U123" s="31"/>
      <c r="Y123" s="31"/>
      <c r="Z123" s="31"/>
      <c r="AA123" s="31"/>
    </row>
    <row r="124" spans="1:27" s="6" customFormat="1">
      <c r="A124" s="10"/>
      <c r="B124" s="10"/>
      <c r="C124" s="177"/>
      <c r="D124" s="31"/>
      <c r="E124" s="178" t="str">
        <f>IF($C124="","",VLOOKUP($C124,分類コード!$B$1:$C$11,2,0))</f>
        <v/>
      </c>
      <c r="F124" s="30"/>
      <c r="G124" s="28"/>
      <c r="H124" s="11"/>
      <c r="I124" s="28"/>
      <c r="M124" s="31"/>
      <c r="N124" s="31"/>
      <c r="O124" s="31"/>
      <c r="P124" s="31"/>
      <c r="Q124" s="31"/>
      <c r="R124" s="31"/>
      <c r="S124" s="31"/>
      <c r="T124" s="31"/>
      <c r="U124" s="31"/>
      <c r="Y124" s="31"/>
      <c r="Z124" s="31"/>
      <c r="AA124" s="31"/>
    </row>
    <row r="125" spans="1:27" s="6" customFormat="1">
      <c r="A125" s="10"/>
      <c r="B125" s="10"/>
      <c r="C125" s="177"/>
      <c r="D125" s="31"/>
      <c r="E125" s="178" t="str">
        <f>IF($C125="","",VLOOKUP($C125,分類コード!$B$1:$C$11,2,0))</f>
        <v/>
      </c>
      <c r="F125" s="30"/>
      <c r="G125" s="28"/>
      <c r="H125" s="11"/>
      <c r="I125" s="28"/>
      <c r="M125" s="31"/>
      <c r="N125" s="31"/>
      <c r="O125" s="31"/>
      <c r="P125" s="31"/>
      <c r="Q125" s="31"/>
      <c r="R125" s="31"/>
      <c r="S125" s="31"/>
      <c r="T125" s="31"/>
      <c r="U125" s="31"/>
      <c r="Y125" s="31"/>
      <c r="Z125" s="31"/>
      <c r="AA125" s="31"/>
    </row>
    <row r="126" spans="1:27" s="6" customFormat="1">
      <c r="A126" s="10"/>
      <c r="B126" s="10"/>
      <c r="C126" s="177"/>
      <c r="D126" s="31"/>
      <c r="E126" s="178" t="str">
        <f>IF($C126="","",VLOOKUP($C126,分類コード!$B$1:$C$11,2,0))</f>
        <v/>
      </c>
      <c r="F126" s="30"/>
      <c r="G126" s="28"/>
      <c r="H126" s="11"/>
      <c r="I126" s="28"/>
      <c r="M126" s="31"/>
      <c r="N126" s="31"/>
      <c r="O126" s="31"/>
      <c r="P126" s="31"/>
      <c r="Q126" s="31"/>
      <c r="R126" s="31"/>
      <c r="S126" s="31"/>
      <c r="T126" s="31"/>
      <c r="U126" s="31"/>
      <c r="Y126" s="31"/>
      <c r="Z126" s="31"/>
      <c r="AA126" s="31"/>
    </row>
    <row r="127" spans="1:27" s="6" customFormat="1">
      <c r="A127" s="10"/>
      <c r="B127" s="10"/>
      <c r="C127" s="177"/>
      <c r="D127" s="31"/>
      <c r="E127" s="178" t="str">
        <f>IF($C127="","",VLOOKUP($C127,分類コード!$B$1:$C$11,2,0))</f>
        <v/>
      </c>
      <c r="F127" s="30"/>
      <c r="G127" s="28"/>
      <c r="H127" s="11"/>
      <c r="I127" s="28"/>
      <c r="M127" s="31"/>
      <c r="N127" s="31"/>
      <c r="O127" s="31"/>
      <c r="P127" s="31"/>
      <c r="Q127" s="31"/>
      <c r="R127" s="31"/>
      <c r="S127" s="31"/>
      <c r="T127" s="31"/>
      <c r="U127" s="31"/>
      <c r="Y127" s="31"/>
      <c r="Z127" s="31"/>
      <c r="AA127" s="31"/>
    </row>
    <row r="128" spans="1:27" s="6" customFormat="1">
      <c r="A128" s="10"/>
      <c r="B128" s="10"/>
      <c r="C128" s="177"/>
      <c r="D128" s="31"/>
      <c r="E128" s="178" t="str">
        <f>IF($C128="","",VLOOKUP($C128,分類コード!$B$1:$C$11,2,0))</f>
        <v/>
      </c>
      <c r="F128" s="30"/>
      <c r="G128" s="28"/>
      <c r="H128" s="11"/>
      <c r="I128" s="28"/>
      <c r="M128" s="31"/>
      <c r="N128" s="31"/>
      <c r="O128" s="31"/>
      <c r="P128" s="31"/>
      <c r="Q128" s="31"/>
      <c r="R128" s="31"/>
      <c r="S128" s="31"/>
      <c r="T128" s="31"/>
      <c r="U128" s="31"/>
      <c r="Y128" s="31"/>
      <c r="Z128" s="31"/>
      <c r="AA128" s="31"/>
    </row>
    <row r="129" spans="1:27" s="6" customFormat="1">
      <c r="A129" s="10"/>
      <c r="B129" s="10"/>
      <c r="C129" s="177"/>
      <c r="D129" s="31"/>
      <c r="E129" s="178" t="str">
        <f>IF($C129="","",VLOOKUP($C129,分類コード!$B$1:$C$11,2,0))</f>
        <v/>
      </c>
      <c r="F129" s="30"/>
      <c r="G129" s="28"/>
      <c r="H129" s="11"/>
      <c r="I129" s="28"/>
      <c r="M129" s="31"/>
      <c r="N129" s="31"/>
      <c r="O129" s="31"/>
      <c r="P129" s="31"/>
      <c r="Q129" s="31"/>
      <c r="R129" s="31"/>
      <c r="S129" s="31"/>
      <c r="T129" s="31"/>
      <c r="U129" s="31"/>
      <c r="Y129" s="31"/>
      <c r="Z129" s="31"/>
      <c r="AA129" s="31"/>
    </row>
    <row r="130" spans="1:27" s="6" customFormat="1">
      <c r="A130" s="10"/>
      <c r="B130" s="10"/>
      <c r="C130" s="177"/>
      <c r="D130" s="31"/>
      <c r="E130" s="178" t="str">
        <f>IF($C130="","",VLOOKUP($C130,分類コード!$B$1:$C$11,2,0))</f>
        <v/>
      </c>
      <c r="F130" s="27"/>
      <c r="G130" s="28"/>
      <c r="H130" s="11"/>
      <c r="I130" s="28"/>
      <c r="M130" s="31"/>
      <c r="N130" s="31"/>
      <c r="O130" s="31"/>
      <c r="P130" s="31"/>
      <c r="Q130" s="31"/>
      <c r="R130" s="31"/>
      <c r="S130" s="31"/>
      <c r="T130" s="31"/>
      <c r="U130" s="31"/>
      <c r="Y130" s="31"/>
      <c r="Z130" s="31"/>
      <c r="AA130" s="31"/>
    </row>
    <row r="131" spans="1:27" s="6" customFormat="1">
      <c r="A131" s="10"/>
      <c r="B131" s="10"/>
      <c r="C131" s="177"/>
      <c r="D131" s="31"/>
      <c r="E131" s="178" t="str">
        <f>IF($C131="","",VLOOKUP($C131,分類コード!$B$1:$C$11,2,0))</f>
        <v/>
      </c>
      <c r="F131" s="30"/>
      <c r="G131" s="28"/>
      <c r="H131" s="11"/>
      <c r="I131" s="28"/>
      <c r="M131" s="31"/>
      <c r="N131" s="31"/>
      <c r="O131" s="31"/>
      <c r="P131" s="31"/>
      <c r="Q131" s="31"/>
      <c r="R131" s="31"/>
      <c r="S131" s="31"/>
      <c r="T131" s="31"/>
      <c r="U131" s="31"/>
      <c r="Y131" s="31"/>
      <c r="Z131" s="31"/>
      <c r="AA131" s="31"/>
    </row>
    <row r="132" spans="1:27" s="6" customFormat="1">
      <c r="A132" s="10"/>
      <c r="B132" s="10"/>
      <c r="C132" s="177"/>
      <c r="D132" s="31"/>
      <c r="E132" s="178" t="str">
        <f>IF($C132="","",VLOOKUP($C132,分類コード!$B$1:$C$11,2,0))</f>
        <v/>
      </c>
      <c r="F132" s="30"/>
      <c r="G132" s="28"/>
      <c r="H132" s="11"/>
      <c r="I132" s="28"/>
      <c r="M132" s="31"/>
      <c r="N132" s="31"/>
      <c r="O132" s="31"/>
      <c r="P132" s="31"/>
      <c r="Q132" s="31"/>
      <c r="R132" s="31"/>
      <c r="S132" s="31"/>
      <c r="T132" s="31"/>
      <c r="U132" s="31"/>
      <c r="Y132" s="31"/>
      <c r="Z132" s="31"/>
      <c r="AA132" s="31"/>
    </row>
    <row r="133" spans="1:27" s="6" customFormat="1">
      <c r="A133" s="10"/>
      <c r="B133" s="10"/>
      <c r="C133" s="177"/>
      <c r="D133" s="31"/>
      <c r="E133" s="178" t="str">
        <f>IF($C133="","",VLOOKUP($C133,分類コード!$B$1:$C$11,2,0))</f>
        <v/>
      </c>
      <c r="F133" s="30"/>
      <c r="G133" s="28"/>
      <c r="H133" s="11"/>
      <c r="I133" s="28"/>
      <c r="M133" s="31"/>
      <c r="N133" s="31"/>
      <c r="O133" s="31"/>
      <c r="P133" s="31"/>
      <c r="Q133" s="31"/>
      <c r="R133" s="31"/>
      <c r="S133" s="31"/>
      <c r="T133" s="31"/>
      <c r="U133" s="31"/>
      <c r="Y133" s="31"/>
      <c r="Z133" s="31"/>
      <c r="AA133" s="31"/>
    </row>
    <row r="134" spans="1:27" s="6" customFormat="1">
      <c r="A134" s="10"/>
      <c r="B134" s="10"/>
      <c r="C134" s="177"/>
      <c r="D134" s="31"/>
      <c r="E134" s="178" t="str">
        <f>IF($C134="","",VLOOKUP($C134,分類コード!$B$1:$C$11,2,0))</f>
        <v/>
      </c>
      <c r="F134" s="30"/>
      <c r="G134" s="28"/>
      <c r="H134" s="11"/>
      <c r="I134" s="28"/>
      <c r="M134" s="31"/>
      <c r="N134" s="31"/>
      <c r="O134" s="31"/>
      <c r="P134" s="31"/>
      <c r="Q134" s="31"/>
      <c r="R134" s="31"/>
      <c r="S134" s="31"/>
      <c r="T134" s="31"/>
      <c r="U134" s="31"/>
      <c r="Y134" s="31"/>
      <c r="Z134" s="31"/>
      <c r="AA134" s="31"/>
    </row>
    <row r="135" spans="1:27" s="6" customFormat="1">
      <c r="A135" s="10"/>
      <c r="B135" s="10"/>
      <c r="C135" s="177"/>
      <c r="D135" s="31"/>
      <c r="E135" s="178" t="str">
        <f>IF($C135="","",VLOOKUP($C135,分類コード!$B$1:$C$11,2,0))</f>
        <v/>
      </c>
      <c r="F135" s="30"/>
      <c r="G135" s="28"/>
      <c r="H135" s="11"/>
      <c r="I135" s="28"/>
      <c r="M135" s="31"/>
      <c r="N135" s="31"/>
      <c r="O135" s="31"/>
      <c r="P135" s="31"/>
      <c r="Q135" s="31"/>
      <c r="R135" s="31"/>
      <c r="S135" s="31"/>
      <c r="T135" s="31"/>
      <c r="U135" s="31"/>
      <c r="Y135" s="31"/>
      <c r="Z135" s="31"/>
      <c r="AA135" s="31"/>
    </row>
    <row r="136" spans="1:27" s="6" customFormat="1">
      <c r="A136" s="10"/>
      <c r="B136" s="10"/>
      <c r="C136" s="177"/>
      <c r="D136" s="31"/>
      <c r="E136" s="178" t="str">
        <f>IF($C136="","",VLOOKUP($C136,分類コード!$B$1:$C$11,2,0))</f>
        <v/>
      </c>
      <c r="F136" s="30"/>
      <c r="G136" s="28"/>
      <c r="H136" s="11"/>
      <c r="I136" s="28"/>
      <c r="M136" s="31"/>
      <c r="N136" s="31"/>
      <c r="O136" s="31"/>
      <c r="P136" s="31"/>
      <c r="Q136" s="31"/>
      <c r="R136" s="31"/>
      <c r="S136" s="31"/>
      <c r="T136" s="31"/>
      <c r="U136" s="31"/>
      <c r="Y136" s="31"/>
      <c r="Z136" s="31"/>
      <c r="AA136" s="31"/>
    </row>
    <row r="137" spans="1:27" s="6" customFormat="1">
      <c r="A137" s="10"/>
      <c r="B137" s="10"/>
      <c r="C137" s="177"/>
      <c r="D137" s="31"/>
      <c r="E137" s="178" t="str">
        <f>IF($C137="","",VLOOKUP($C137,分類コード!$B$1:$C$11,2,0))</f>
        <v/>
      </c>
      <c r="F137" s="30"/>
      <c r="G137" s="28"/>
      <c r="H137" s="11"/>
      <c r="I137" s="28"/>
      <c r="M137" s="31"/>
      <c r="N137" s="31"/>
      <c r="O137" s="31"/>
      <c r="P137" s="31"/>
      <c r="Q137" s="31"/>
      <c r="R137" s="31"/>
      <c r="S137" s="31"/>
      <c r="T137" s="31"/>
      <c r="U137" s="31"/>
      <c r="Y137" s="31"/>
      <c r="Z137" s="31"/>
      <c r="AA137" s="31"/>
    </row>
    <row r="138" spans="1:27" s="6" customFormat="1">
      <c r="A138" s="10"/>
      <c r="B138" s="10"/>
      <c r="C138" s="177"/>
      <c r="D138" s="31"/>
      <c r="E138" s="178" t="str">
        <f>IF($C138="","",VLOOKUP($C138,分類コード!$B$1:$C$11,2,0))</f>
        <v/>
      </c>
      <c r="F138" s="30"/>
      <c r="G138" s="28"/>
      <c r="H138" s="11"/>
      <c r="I138" s="28"/>
      <c r="M138" s="31"/>
      <c r="N138" s="31"/>
      <c r="O138" s="31"/>
      <c r="P138" s="31"/>
      <c r="Q138" s="31"/>
      <c r="R138" s="31"/>
      <c r="S138" s="31"/>
      <c r="T138" s="31"/>
      <c r="U138" s="31"/>
      <c r="Y138" s="31"/>
      <c r="Z138" s="31"/>
      <c r="AA138" s="31"/>
    </row>
    <row r="139" spans="1:27" s="6" customFormat="1">
      <c r="A139" s="10"/>
      <c r="B139" s="10"/>
      <c r="C139" s="177"/>
      <c r="D139" s="31"/>
      <c r="E139" s="178" t="str">
        <f>IF($C139="","",VLOOKUP($C139,分類コード!$B$1:$C$11,2,0))</f>
        <v/>
      </c>
      <c r="F139" s="30"/>
      <c r="G139" s="28"/>
      <c r="H139" s="11"/>
      <c r="I139" s="28"/>
      <c r="M139" s="31"/>
      <c r="N139" s="31"/>
      <c r="O139" s="31"/>
      <c r="P139" s="31"/>
      <c r="Q139" s="31"/>
      <c r="R139" s="31"/>
      <c r="S139" s="31"/>
      <c r="T139" s="31"/>
      <c r="U139" s="31"/>
      <c r="Y139" s="31"/>
      <c r="Z139" s="31"/>
      <c r="AA139" s="31"/>
    </row>
    <row r="140" spans="1:27" s="6" customFormat="1">
      <c r="A140" s="10"/>
      <c r="B140" s="10"/>
      <c r="C140" s="177"/>
      <c r="D140" s="31"/>
      <c r="E140" s="178" t="str">
        <f>IF($C140="","",VLOOKUP($C140,分類コード!$B$1:$C$11,2,0))</f>
        <v/>
      </c>
      <c r="F140" s="30"/>
      <c r="G140" s="28"/>
      <c r="H140" s="11"/>
      <c r="I140" s="28"/>
      <c r="M140" s="31"/>
      <c r="N140" s="31"/>
      <c r="O140" s="31"/>
      <c r="P140" s="31"/>
      <c r="Q140" s="31"/>
      <c r="R140" s="31"/>
      <c r="S140" s="31"/>
      <c r="T140" s="31"/>
      <c r="U140" s="31"/>
      <c r="Y140" s="31"/>
      <c r="Z140" s="31"/>
      <c r="AA140" s="31"/>
    </row>
    <row r="141" spans="1:27" s="6" customFormat="1">
      <c r="A141" s="10"/>
      <c r="B141" s="10"/>
      <c r="C141" s="177"/>
      <c r="D141" s="31"/>
      <c r="E141" s="178" t="str">
        <f>IF($C141="","",VLOOKUP($C141,分類コード!$B$1:$C$11,2,0))</f>
        <v/>
      </c>
      <c r="F141" s="30"/>
      <c r="G141" s="28"/>
      <c r="H141" s="11"/>
      <c r="I141" s="28"/>
      <c r="M141" s="31"/>
      <c r="N141" s="31"/>
      <c r="O141" s="31"/>
      <c r="P141" s="31"/>
      <c r="Q141" s="31"/>
      <c r="R141" s="31"/>
      <c r="S141" s="31"/>
      <c r="T141" s="31"/>
      <c r="U141" s="31"/>
      <c r="Y141" s="31"/>
      <c r="Z141" s="31"/>
      <c r="AA141" s="31"/>
    </row>
    <row r="142" spans="1:27" s="6" customFormat="1">
      <c r="A142" s="10"/>
      <c r="B142" s="10"/>
      <c r="C142" s="177"/>
      <c r="D142" s="31"/>
      <c r="E142" s="178" t="str">
        <f>IF($C142="","",VLOOKUP($C142,分類コード!$B$1:$C$11,2,0))</f>
        <v/>
      </c>
      <c r="F142" s="30"/>
      <c r="G142" s="28"/>
      <c r="H142" s="11"/>
      <c r="I142" s="28"/>
      <c r="M142" s="31"/>
      <c r="N142" s="31"/>
      <c r="O142" s="31"/>
      <c r="P142" s="31"/>
      <c r="Q142" s="31"/>
      <c r="R142" s="31"/>
      <c r="S142" s="31"/>
      <c r="T142" s="31"/>
      <c r="U142" s="31"/>
      <c r="Y142" s="31"/>
      <c r="Z142" s="31"/>
      <c r="AA142" s="31"/>
    </row>
    <row r="143" spans="1:27" s="6" customFormat="1">
      <c r="A143" s="10"/>
      <c r="B143" s="10"/>
      <c r="C143" s="177"/>
      <c r="D143" s="31"/>
      <c r="E143" s="178" t="str">
        <f>IF($C143="","",VLOOKUP($C143,分類コード!$B$1:$C$11,2,0))</f>
        <v/>
      </c>
      <c r="F143" s="30"/>
      <c r="G143" s="28"/>
      <c r="H143" s="11"/>
      <c r="I143" s="28"/>
      <c r="M143" s="31"/>
      <c r="N143" s="31"/>
      <c r="O143" s="31"/>
      <c r="P143" s="31"/>
      <c r="Q143" s="31"/>
      <c r="R143" s="31"/>
      <c r="S143" s="31"/>
      <c r="T143" s="31"/>
      <c r="U143" s="31"/>
      <c r="Y143" s="31"/>
      <c r="Z143" s="31"/>
      <c r="AA143" s="31"/>
    </row>
    <row r="144" spans="1:27" s="6" customFormat="1">
      <c r="A144" s="10"/>
      <c r="B144" s="10"/>
      <c r="C144" s="177"/>
      <c r="D144" s="31"/>
      <c r="E144" s="178" t="str">
        <f>IF($C144="","",VLOOKUP($C144,分類コード!$B$1:$C$11,2,0))</f>
        <v/>
      </c>
      <c r="F144" s="30"/>
      <c r="G144" s="28"/>
      <c r="H144" s="11"/>
      <c r="I144" s="28"/>
      <c r="M144" s="31"/>
      <c r="N144" s="31"/>
      <c r="O144" s="31"/>
      <c r="P144" s="31"/>
      <c r="Q144" s="31"/>
      <c r="R144" s="31"/>
      <c r="S144" s="31"/>
      <c r="T144" s="31"/>
      <c r="U144" s="31"/>
      <c r="Y144" s="31"/>
      <c r="Z144" s="31"/>
      <c r="AA144" s="31"/>
    </row>
    <row r="145" spans="1:27" s="6" customFormat="1">
      <c r="A145" s="10"/>
      <c r="B145" s="10"/>
      <c r="C145" s="177"/>
      <c r="D145" s="31"/>
      <c r="E145" s="178" t="str">
        <f>IF($C145="","",VLOOKUP($C145,分類コード!$B$1:$C$11,2,0))</f>
        <v/>
      </c>
      <c r="F145" s="30"/>
      <c r="G145" s="28"/>
      <c r="H145" s="11"/>
      <c r="I145" s="28"/>
      <c r="M145" s="31"/>
      <c r="N145" s="31"/>
      <c r="O145" s="31"/>
      <c r="P145" s="31"/>
      <c r="Q145" s="31"/>
      <c r="R145" s="31"/>
      <c r="S145" s="31"/>
      <c r="T145" s="31"/>
      <c r="U145" s="31"/>
      <c r="Y145" s="31"/>
      <c r="Z145" s="31"/>
      <c r="AA145" s="31"/>
    </row>
    <row r="146" spans="1:27" s="6" customFormat="1">
      <c r="A146" s="10"/>
      <c r="B146" s="10"/>
      <c r="C146" s="177"/>
      <c r="D146" s="31"/>
      <c r="E146" s="178" t="str">
        <f>IF($C146="","",VLOOKUP($C146,分類コード!$B$1:$C$11,2,0))</f>
        <v/>
      </c>
      <c r="F146" s="30"/>
      <c r="G146" s="28"/>
      <c r="H146" s="11"/>
      <c r="I146" s="28"/>
      <c r="M146" s="31"/>
      <c r="N146" s="31"/>
      <c r="O146" s="31"/>
      <c r="P146" s="31"/>
      <c r="Q146" s="31"/>
      <c r="R146" s="31"/>
      <c r="S146" s="31"/>
      <c r="T146" s="31"/>
      <c r="U146" s="31"/>
      <c r="Y146" s="31"/>
      <c r="Z146" s="31"/>
      <c r="AA146" s="31"/>
    </row>
    <row r="147" spans="1:27" s="6" customFormat="1">
      <c r="A147" s="10"/>
      <c r="B147" s="10"/>
      <c r="C147" s="177"/>
      <c r="D147" s="31"/>
      <c r="E147" s="178" t="str">
        <f>IF($C147="","",VLOOKUP($C147,分類コード!$B$1:$C$11,2,0))</f>
        <v/>
      </c>
      <c r="F147" s="30"/>
      <c r="G147" s="28"/>
      <c r="H147" s="11"/>
      <c r="I147" s="28"/>
      <c r="M147" s="31"/>
      <c r="N147" s="31"/>
      <c r="O147" s="31"/>
      <c r="P147" s="31"/>
      <c r="Q147" s="31"/>
      <c r="R147" s="31"/>
      <c r="S147" s="31"/>
      <c r="T147" s="31"/>
      <c r="U147" s="31"/>
      <c r="Y147" s="31"/>
      <c r="Z147" s="31"/>
      <c r="AA147" s="31"/>
    </row>
    <row r="148" spans="1:27" s="6" customFormat="1">
      <c r="A148" s="10"/>
      <c r="B148" s="10"/>
      <c r="C148" s="177"/>
      <c r="D148" s="31"/>
      <c r="E148" s="178" t="str">
        <f>IF($C148="","",VLOOKUP($C148,分類コード!$B$1:$C$11,2,0))</f>
        <v/>
      </c>
      <c r="F148" s="30"/>
      <c r="G148" s="28"/>
      <c r="H148" s="11"/>
      <c r="I148" s="28"/>
      <c r="M148" s="31"/>
      <c r="N148" s="31"/>
      <c r="O148" s="31"/>
      <c r="P148" s="31"/>
      <c r="Q148" s="31"/>
      <c r="R148" s="31"/>
      <c r="S148" s="31"/>
      <c r="T148" s="31"/>
      <c r="U148" s="31"/>
      <c r="Y148" s="31"/>
      <c r="Z148" s="31"/>
      <c r="AA148" s="31"/>
    </row>
    <row r="149" spans="1:27" s="6" customFormat="1">
      <c r="A149" s="10"/>
      <c r="B149" s="10"/>
      <c r="C149" s="177"/>
      <c r="D149" s="31"/>
      <c r="E149" s="178" t="str">
        <f>IF($C149="","",VLOOKUP($C149,分類コード!$B$1:$C$11,2,0))</f>
        <v/>
      </c>
      <c r="F149" s="30"/>
      <c r="G149" s="28"/>
      <c r="H149" s="11"/>
      <c r="I149" s="28"/>
      <c r="M149" s="31"/>
      <c r="N149" s="31"/>
      <c r="O149" s="31"/>
      <c r="P149" s="31"/>
      <c r="Q149" s="31"/>
      <c r="R149" s="31"/>
      <c r="S149" s="31"/>
      <c r="T149" s="31"/>
      <c r="U149" s="31"/>
      <c r="Y149" s="31"/>
      <c r="Z149" s="31"/>
      <c r="AA149" s="31"/>
    </row>
    <row r="150" spans="1:27" s="6" customFormat="1">
      <c r="A150" s="10"/>
      <c r="B150" s="10"/>
      <c r="C150" s="177"/>
      <c r="D150" s="31"/>
      <c r="E150" s="178" t="str">
        <f>IF($C150="","",VLOOKUP($C150,分類コード!$B$1:$C$11,2,0))</f>
        <v/>
      </c>
      <c r="F150" s="30"/>
      <c r="G150" s="28"/>
      <c r="H150" s="11"/>
      <c r="I150" s="28"/>
      <c r="M150" s="31"/>
      <c r="N150" s="31"/>
      <c r="O150" s="31"/>
      <c r="P150" s="31"/>
      <c r="Q150" s="31"/>
      <c r="R150" s="31"/>
      <c r="S150" s="31"/>
      <c r="T150" s="31"/>
      <c r="U150" s="31"/>
      <c r="Y150" s="31"/>
      <c r="Z150" s="31"/>
      <c r="AA150" s="31"/>
    </row>
    <row r="151" spans="1:27" s="6" customFormat="1">
      <c r="A151" s="10"/>
      <c r="B151" s="10"/>
      <c r="C151" s="177"/>
      <c r="D151" s="31"/>
      <c r="E151" s="178" t="str">
        <f>IF($C151="","",VLOOKUP($C151,分類コード!$B$1:$C$11,2,0))</f>
        <v/>
      </c>
      <c r="F151" s="30"/>
      <c r="G151" s="28"/>
      <c r="H151" s="11"/>
      <c r="I151" s="28"/>
      <c r="M151" s="31"/>
      <c r="N151" s="31"/>
      <c r="O151" s="31"/>
      <c r="P151" s="31"/>
      <c r="Q151" s="31"/>
      <c r="R151" s="31"/>
      <c r="S151" s="31"/>
      <c r="T151" s="31"/>
      <c r="U151" s="31"/>
      <c r="Y151" s="31"/>
      <c r="Z151" s="31"/>
      <c r="AA151" s="31"/>
    </row>
    <row r="152" spans="1:27" s="6" customFormat="1">
      <c r="A152" s="10"/>
      <c r="B152" s="10"/>
      <c r="C152" s="177"/>
      <c r="D152" s="31"/>
      <c r="E152" s="178" t="str">
        <f>IF($C152="","",VLOOKUP($C152,分類コード!$B$1:$C$11,2,0))</f>
        <v/>
      </c>
      <c r="F152" s="30"/>
      <c r="G152" s="28"/>
      <c r="H152" s="13"/>
      <c r="I152" s="28"/>
      <c r="M152" s="31"/>
      <c r="N152" s="31"/>
      <c r="O152" s="31"/>
      <c r="P152" s="31"/>
      <c r="Q152" s="31"/>
      <c r="R152" s="31"/>
      <c r="S152" s="31"/>
      <c r="T152" s="31"/>
      <c r="U152" s="31"/>
      <c r="Y152" s="31"/>
      <c r="Z152" s="31"/>
      <c r="AA152" s="31"/>
    </row>
    <row r="153" spans="1:27" s="6" customFormat="1">
      <c r="A153" s="10"/>
      <c r="B153" s="10"/>
      <c r="C153" s="177"/>
      <c r="D153" s="31"/>
      <c r="E153" s="178" t="str">
        <f>IF($C153="","",VLOOKUP($C153,分類コード!$B$1:$C$11,2,0))</f>
        <v/>
      </c>
      <c r="F153" s="30"/>
      <c r="G153" s="28"/>
      <c r="H153" s="13"/>
      <c r="I153" s="28"/>
      <c r="M153" s="31"/>
      <c r="N153" s="31"/>
      <c r="O153" s="31"/>
      <c r="P153" s="31"/>
      <c r="Q153" s="31"/>
      <c r="R153" s="31"/>
      <c r="S153" s="31"/>
      <c r="T153" s="31"/>
      <c r="U153" s="31"/>
      <c r="Y153" s="31"/>
      <c r="Z153" s="31"/>
      <c r="AA153" s="31"/>
    </row>
    <row r="154" spans="1:27" s="6" customFormat="1">
      <c r="A154" s="10"/>
      <c r="B154" s="10"/>
      <c r="C154" s="177"/>
      <c r="D154" s="31"/>
      <c r="E154" s="178" t="str">
        <f>IF($C154="","",VLOOKUP($C154,分類コード!$B$1:$C$11,2,0))</f>
        <v/>
      </c>
      <c r="F154" s="30"/>
      <c r="G154" s="28"/>
      <c r="H154" s="13"/>
      <c r="I154" s="28"/>
      <c r="M154" s="31"/>
      <c r="N154" s="31"/>
      <c r="O154" s="31"/>
      <c r="P154" s="31"/>
      <c r="Q154" s="31"/>
      <c r="R154" s="31"/>
      <c r="S154" s="31"/>
      <c r="T154" s="31"/>
      <c r="U154" s="31"/>
      <c r="Y154" s="31"/>
      <c r="Z154" s="31"/>
      <c r="AA154" s="31"/>
    </row>
    <row r="155" spans="1:27" s="6" customFormat="1">
      <c r="A155" s="10"/>
      <c r="B155" s="10"/>
      <c r="C155" s="177"/>
      <c r="D155" s="31"/>
      <c r="E155" s="178" t="str">
        <f>IF($C155="","",VLOOKUP($C155,分類コード!$B$1:$C$11,2,0))</f>
        <v/>
      </c>
      <c r="F155" s="30"/>
      <c r="G155" s="28"/>
      <c r="H155" s="13"/>
      <c r="I155" s="28"/>
      <c r="M155" s="31"/>
      <c r="N155" s="31"/>
      <c r="O155" s="31"/>
      <c r="P155" s="31"/>
      <c r="Q155" s="31"/>
      <c r="R155" s="31"/>
      <c r="S155" s="31"/>
      <c r="T155" s="31"/>
      <c r="U155" s="31"/>
      <c r="Y155" s="31"/>
      <c r="Z155" s="31"/>
      <c r="AA155" s="31"/>
    </row>
    <row r="156" spans="1:27" s="6" customFormat="1">
      <c r="A156" s="10"/>
      <c r="B156" s="10"/>
      <c r="C156" s="177"/>
      <c r="D156" s="31"/>
      <c r="E156" s="178" t="str">
        <f>IF($C156="","",VLOOKUP($C156,分類コード!$B$1:$C$11,2,0))</f>
        <v/>
      </c>
      <c r="F156" s="30"/>
      <c r="G156" s="28"/>
      <c r="H156" s="13"/>
      <c r="I156" s="28"/>
      <c r="M156" s="31"/>
      <c r="N156" s="31"/>
      <c r="O156" s="31"/>
      <c r="P156" s="31"/>
      <c r="Q156" s="31"/>
      <c r="R156" s="31"/>
      <c r="S156" s="31"/>
      <c r="T156" s="31"/>
      <c r="U156" s="31"/>
      <c r="Y156" s="31"/>
      <c r="Z156" s="31"/>
      <c r="AA156" s="31"/>
    </row>
    <row r="157" spans="1:27" s="6" customFormat="1">
      <c r="A157" s="10"/>
      <c r="B157" s="10"/>
      <c r="C157" s="177"/>
      <c r="D157" s="31"/>
      <c r="E157" s="178" t="str">
        <f>IF($C157="","",VLOOKUP($C157,分類コード!$B$1:$C$11,2,0))</f>
        <v/>
      </c>
      <c r="F157" s="30"/>
      <c r="G157" s="28"/>
      <c r="H157" s="13"/>
      <c r="I157" s="28"/>
      <c r="M157" s="31"/>
      <c r="N157" s="31"/>
      <c r="O157" s="31"/>
      <c r="P157" s="31"/>
      <c r="Q157" s="31"/>
      <c r="R157" s="31"/>
      <c r="S157" s="31"/>
      <c r="T157" s="31"/>
      <c r="U157" s="31"/>
      <c r="Y157" s="31"/>
      <c r="Z157" s="31"/>
      <c r="AA157" s="31"/>
    </row>
    <row r="158" spans="1:27" s="6" customFormat="1">
      <c r="A158" s="10"/>
      <c r="B158" s="10"/>
      <c r="C158" s="177"/>
      <c r="D158" s="31"/>
      <c r="E158" s="178" t="str">
        <f>IF($C158="","",VLOOKUP($C158,分類コード!$B$1:$C$11,2,0))</f>
        <v/>
      </c>
      <c r="F158" s="30"/>
      <c r="G158" s="28"/>
      <c r="H158" s="13"/>
      <c r="I158" s="28"/>
      <c r="M158" s="31"/>
      <c r="N158" s="31"/>
      <c r="O158" s="31"/>
      <c r="P158" s="31"/>
      <c r="Q158" s="31"/>
      <c r="R158" s="31"/>
      <c r="S158" s="31"/>
      <c r="T158" s="31"/>
      <c r="U158" s="31"/>
      <c r="Y158" s="31"/>
      <c r="Z158" s="31"/>
      <c r="AA158" s="31"/>
    </row>
    <row r="159" spans="1:27" s="6" customFormat="1">
      <c r="A159" s="10"/>
      <c r="B159" s="10"/>
      <c r="C159" s="177"/>
      <c r="D159" s="31"/>
      <c r="E159" s="178" t="str">
        <f>IF($C159="","",VLOOKUP($C159,分類コード!$B$1:$C$11,2,0))</f>
        <v/>
      </c>
      <c r="F159" s="30"/>
      <c r="G159" s="28"/>
      <c r="H159" s="13"/>
      <c r="I159" s="28"/>
      <c r="M159" s="31"/>
      <c r="N159" s="31"/>
      <c r="O159" s="31"/>
      <c r="P159" s="31"/>
      <c r="Q159" s="31"/>
      <c r="R159" s="31"/>
      <c r="S159" s="31"/>
      <c r="T159" s="31"/>
      <c r="U159" s="31"/>
      <c r="Y159" s="31"/>
      <c r="Z159" s="31"/>
      <c r="AA159" s="31"/>
    </row>
    <row r="160" spans="1:27" s="6" customFormat="1">
      <c r="A160" s="10"/>
      <c r="B160" s="10"/>
      <c r="C160" s="177"/>
      <c r="D160" s="31"/>
      <c r="E160" s="178" t="str">
        <f>IF($C160="","",VLOOKUP($C160,分類コード!$B$1:$C$11,2,0))</f>
        <v/>
      </c>
      <c r="F160" s="30"/>
      <c r="G160" s="28"/>
      <c r="H160" s="13"/>
      <c r="I160" s="28"/>
      <c r="M160" s="31"/>
      <c r="N160" s="31"/>
      <c r="O160" s="31"/>
      <c r="P160" s="31"/>
      <c r="Q160" s="31"/>
      <c r="R160" s="31"/>
      <c r="S160" s="31"/>
      <c r="T160" s="31"/>
      <c r="U160" s="31"/>
      <c r="Y160" s="31"/>
      <c r="Z160" s="31"/>
      <c r="AA160" s="31"/>
    </row>
    <row r="161" spans="1:27" s="6" customFormat="1">
      <c r="A161" s="10"/>
      <c r="B161" s="10"/>
      <c r="C161" s="177"/>
      <c r="D161" s="31"/>
      <c r="E161" s="178" t="str">
        <f>IF($C161="","",VLOOKUP($C161,分類コード!$B$1:$C$11,2,0))</f>
        <v/>
      </c>
      <c r="F161" s="30"/>
      <c r="G161" s="28"/>
      <c r="H161" s="13"/>
      <c r="I161" s="28"/>
      <c r="M161" s="31"/>
      <c r="N161" s="31"/>
      <c r="O161" s="31"/>
      <c r="P161" s="31"/>
      <c r="Q161" s="31"/>
      <c r="R161" s="31"/>
      <c r="S161" s="31"/>
      <c r="T161" s="31"/>
      <c r="U161" s="31"/>
      <c r="Y161" s="31"/>
      <c r="Z161" s="31"/>
      <c r="AA161" s="31"/>
    </row>
    <row r="162" spans="1:27" s="6" customFormat="1">
      <c r="A162" s="10"/>
      <c r="B162" s="10"/>
      <c r="C162" s="177"/>
      <c r="D162" s="31"/>
      <c r="E162" s="178" t="str">
        <f>IF($C162="","",VLOOKUP($C162,分類コード!$B$1:$C$11,2,0))</f>
        <v/>
      </c>
      <c r="F162" s="30"/>
      <c r="G162" s="28"/>
      <c r="H162" s="13"/>
      <c r="I162" s="28"/>
      <c r="M162" s="31"/>
      <c r="N162" s="31"/>
      <c r="O162" s="31"/>
      <c r="P162" s="31"/>
      <c r="Q162" s="31"/>
      <c r="R162" s="31"/>
      <c r="S162" s="31"/>
      <c r="T162" s="31"/>
      <c r="U162" s="31"/>
      <c r="Y162" s="31"/>
      <c r="Z162" s="31"/>
      <c r="AA162" s="31"/>
    </row>
    <row r="163" spans="1:27" s="6" customFormat="1">
      <c r="A163" s="10"/>
      <c r="B163" s="10"/>
      <c r="C163" s="177"/>
      <c r="D163" s="31"/>
      <c r="E163" s="178" t="str">
        <f>IF($C163="","",VLOOKUP($C163,分類コード!$B$1:$C$11,2,0))</f>
        <v/>
      </c>
      <c r="F163" s="30"/>
      <c r="G163" s="28"/>
      <c r="H163" s="13"/>
      <c r="I163" s="28"/>
      <c r="M163" s="31"/>
      <c r="N163" s="31"/>
      <c r="O163" s="31"/>
      <c r="P163" s="31"/>
      <c r="Q163" s="31"/>
      <c r="R163" s="31"/>
      <c r="S163" s="31"/>
      <c r="T163" s="31"/>
      <c r="U163" s="31"/>
      <c r="Y163" s="31"/>
      <c r="Z163" s="31"/>
      <c r="AA163" s="31"/>
    </row>
    <row r="164" spans="1:27" s="6" customFormat="1">
      <c r="A164" s="10"/>
      <c r="B164" s="10"/>
      <c r="C164" s="177"/>
      <c r="D164" s="31"/>
      <c r="E164" s="178" t="str">
        <f>IF($C164="","",VLOOKUP($C164,分類コード!$B$1:$C$11,2,0))</f>
        <v/>
      </c>
      <c r="F164" s="30"/>
      <c r="G164" s="28"/>
      <c r="H164" s="13"/>
      <c r="I164" s="28"/>
      <c r="M164" s="31"/>
      <c r="N164" s="31"/>
      <c r="O164" s="31"/>
      <c r="P164" s="31"/>
      <c r="Q164" s="31"/>
      <c r="R164" s="31"/>
      <c r="S164" s="31"/>
      <c r="T164" s="31"/>
      <c r="U164" s="31"/>
      <c r="Y164" s="31"/>
      <c r="Z164" s="31"/>
      <c r="AA164" s="31"/>
    </row>
    <row r="165" spans="1:27" s="6" customFormat="1">
      <c r="A165" s="10"/>
      <c r="B165" s="10"/>
      <c r="C165" s="177"/>
      <c r="D165" s="31"/>
      <c r="E165" s="178" t="str">
        <f>IF($C165="","",VLOOKUP($C165,分類コード!$B$1:$C$11,2,0))</f>
        <v/>
      </c>
      <c r="F165" s="30"/>
      <c r="G165" s="28"/>
      <c r="H165" s="13"/>
      <c r="I165" s="28"/>
      <c r="M165" s="31"/>
      <c r="N165" s="31"/>
      <c r="O165" s="31"/>
      <c r="P165" s="31"/>
      <c r="Q165" s="31"/>
      <c r="R165" s="31"/>
      <c r="S165" s="31"/>
      <c r="T165" s="31"/>
      <c r="U165" s="31"/>
      <c r="Y165" s="31"/>
      <c r="Z165" s="31"/>
      <c r="AA165" s="31"/>
    </row>
    <row r="166" spans="1:27" s="6" customFormat="1">
      <c r="A166" s="10"/>
      <c r="B166" s="10"/>
      <c r="C166" s="177"/>
      <c r="D166" s="31"/>
      <c r="E166" s="178" t="str">
        <f>IF($C166="","",VLOOKUP($C166,分類コード!$B$1:$C$11,2,0))</f>
        <v/>
      </c>
      <c r="F166" s="30"/>
      <c r="G166" s="28"/>
      <c r="H166" s="13"/>
      <c r="I166" s="28"/>
      <c r="M166" s="31"/>
      <c r="N166" s="31"/>
      <c r="O166" s="31"/>
      <c r="P166" s="31"/>
      <c r="Q166" s="31"/>
      <c r="R166" s="31"/>
      <c r="S166" s="31"/>
      <c r="T166" s="31"/>
      <c r="U166" s="31"/>
      <c r="Y166" s="31"/>
      <c r="Z166" s="31"/>
      <c r="AA166" s="31"/>
    </row>
    <row r="167" spans="1:27" s="6" customFormat="1">
      <c r="A167" s="10"/>
      <c r="B167" s="10"/>
      <c r="C167" s="177"/>
      <c r="D167" s="31"/>
      <c r="E167" s="178" t="str">
        <f>IF($C167="","",VLOOKUP($C167,分類コード!$B$1:$C$11,2,0))</f>
        <v/>
      </c>
      <c r="F167" s="30"/>
      <c r="G167" s="28"/>
      <c r="H167" s="13"/>
      <c r="I167" s="28"/>
      <c r="M167" s="31"/>
      <c r="N167" s="31"/>
      <c r="O167" s="31"/>
      <c r="P167" s="31"/>
      <c r="Q167" s="31"/>
      <c r="R167" s="31"/>
      <c r="S167" s="31"/>
      <c r="T167" s="31"/>
      <c r="U167" s="31"/>
      <c r="Y167" s="31"/>
      <c r="Z167" s="31"/>
      <c r="AA167" s="31"/>
    </row>
    <row r="168" spans="1:27" s="6" customFormat="1">
      <c r="A168" s="10"/>
      <c r="B168" s="10"/>
      <c r="C168" s="177"/>
      <c r="D168" s="31"/>
      <c r="E168" s="178" t="str">
        <f>IF($C168="","",VLOOKUP($C168,分類コード!$B$1:$C$11,2,0))</f>
        <v/>
      </c>
      <c r="F168" s="30"/>
      <c r="G168" s="28"/>
      <c r="H168" s="13"/>
      <c r="I168" s="28"/>
      <c r="M168" s="31"/>
      <c r="N168" s="31"/>
      <c r="O168" s="31"/>
      <c r="P168" s="31"/>
      <c r="Q168" s="31"/>
      <c r="R168" s="31"/>
      <c r="S168" s="31"/>
      <c r="T168" s="31"/>
      <c r="U168" s="31"/>
      <c r="Y168" s="31"/>
      <c r="Z168" s="31"/>
      <c r="AA168" s="31"/>
    </row>
    <row r="169" spans="1:27" s="6" customFormat="1">
      <c r="A169" s="10"/>
      <c r="B169" s="10"/>
      <c r="C169" s="177"/>
      <c r="D169" s="31"/>
      <c r="E169" s="178" t="str">
        <f>IF($C169="","",VLOOKUP($C169,分類コード!$B$1:$C$11,2,0))</f>
        <v/>
      </c>
      <c r="F169" s="30"/>
      <c r="G169" s="28"/>
      <c r="H169" s="13"/>
      <c r="I169" s="28"/>
      <c r="M169" s="31"/>
      <c r="N169" s="31"/>
      <c r="O169" s="31"/>
      <c r="P169" s="31"/>
      <c r="Q169" s="31"/>
      <c r="R169" s="31"/>
      <c r="S169" s="31"/>
      <c r="T169" s="31"/>
      <c r="U169" s="31"/>
      <c r="Y169" s="31"/>
      <c r="Z169" s="31"/>
      <c r="AA169" s="31"/>
    </row>
    <row r="170" spans="1:27" s="6" customFormat="1">
      <c r="A170" s="10"/>
      <c r="B170" s="10"/>
      <c r="C170" s="177"/>
      <c r="D170" s="31"/>
      <c r="E170" s="178" t="str">
        <f>IF($C170="","",VLOOKUP($C170,分類コード!$B$1:$C$11,2,0))</f>
        <v/>
      </c>
      <c r="F170" s="30"/>
      <c r="G170" s="28"/>
      <c r="H170" s="13"/>
      <c r="I170" s="28"/>
      <c r="M170" s="31"/>
      <c r="N170" s="31"/>
      <c r="O170" s="31"/>
      <c r="P170" s="31"/>
      <c r="Q170" s="31"/>
      <c r="R170" s="31"/>
      <c r="S170" s="31"/>
      <c r="T170" s="31"/>
      <c r="U170" s="31"/>
      <c r="Y170" s="31"/>
      <c r="Z170" s="31"/>
      <c r="AA170" s="31"/>
    </row>
    <row r="171" spans="1:27" s="6" customFormat="1">
      <c r="A171" s="10"/>
      <c r="B171" s="10"/>
      <c r="C171" s="177"/>
      <c r="D171" s="31"/>
      <c r="E171" s="178" t="str">
        <f>IF($C171="","",VLOOKUP($C171,分類コード!$B$1:$C$11,2,0))</f>
        <v/>
      </c>
      <c r="F171" s="30"/>
      <c r="G171" s="28"/>
      <c r="H171" s="13"/>
      <c r="I171" s="28"/>
      <c r="M171" s="31"/>
      <c r="N171" s="31"/>
      <c r="O171" s="31"/>
      <c r="P171" s="31"/>
      <c r="Q171" s="31"/>
      <c r="R171" s="31"/>
      <c r="S171" s="31"/>
      <c r="T171" s="31"/>
      <c r="U171" s="31"/>
      <c r="Y171" s="31"/>
      <c r="Z171" s="31"/>
      <c r="AA171" s="31"/>
    </row>
    <row r="172" spans="1:27" s="6" customFormat="1">
      <c r="A172" s="10"/>
      <c r="B172" s="10"/>
      <c r="C172" s="177"/>
      <c r="D172" s="31"/>
      <c r="E172" s="178" t="str">
        <f>IF($C172="","",VLOOKUP($C172,分類コード!$B$1:$C$11,2,0))</f>
        <v/>
      </c>
      <c r="F172" s="30"/>
      <c r="G172" s="28"/>
      <c r="H172" s="13"/>
      <c r="I172" s="28"/>
      <c r="M172" s="31"/>
      <c r="N172" s="31"/>
      <c r="O172" s="31"/>
      <c r="P172" s="31"/>
      <c r="Q172" s="31"/>
      <c r="R172" s="31"/>
      <c r="S172" s="31"/>
      <c r="T172" s="31"/>
      <c r="U172" s="31"/>
      <c r="Y172" s="31"/>
      <c r="Z172" s="31"/>
      <c r="AA172" s="31"/>
    </row>
    <row r="173" spans="1:27" s="6" customFormat="1">
      <c r="A173" s="10"/>
      <c r="B173" s="10"/>
      <c r="C173" s="177"/>
      <c r="D173" s="31"/>
      <c r="E173" s="178" t="str">
        <f>IF($C173="","",VLOOKUP($C173,分類コード!$B$1:$C$11,2,0))</f>
        <v/>
      </c>
      <c r="F173" s="30"/>
      <c r="G173" s="28"/>
      <c r="H173" s="13"/>
      <c r="I173" s="28"/>
      <c r="M173" s="31"/>
      <c r="N173" s="31"/>
      <c r="O173" s="31"/>
      <c r="P173" s="31"/>
      <c r="Q173" s="31"/>
      <c r="R173" s="31"/>
      <c r="S173" s="31"/>
      <c r="T173" s="31"/>
      <c r="U173" s="31"/>
      <c r="Y173" s="31"/>
      <c r="Z173" s="31"/>
      <c r="AA173" s="31"/>
    </row>
    <row r="174" spans="1:27" s="6" customFormat="1">
      <c r="A174" s="10"/>
      <c r="B174" s="10"/>
      <c r="C174" s="177"/>
      <c r="D174" s="31"/>
      <c r="E174" s="178" t="str">
        <f>IF($C174="","",VLOOKUP($C174,分類コード!$B$1:$C$11,2,0))</f>
        <v/>
      </c>
      <c r="F174" s="30"/>
      <c r="G174" s="28"/>
      <c r="H174" s="13"/>
      <c r="I174" s="28"/>
      <c r="M174" s="31"/>
      <c r="N174" s="31"/>
      <c r="O174" s="31"/>
      <c r="P174" s="31"/>
      <c r="Q174" s="31"/>
      <c r="R174" s="31"/>
      <c r="S174" s="31"/>
      <c r="T174" s="31"/>
      <c r="U174" s="31"/>
      <c r="Y174" s="31"/>
      <c r="Z174" s="31"/>
      <c r="AA174" s="31"/>
    </row>
    <row r="175" spans="1:27" s="6" customFormat="1">
      <c r="A175" s="10"/>
      <c r="B175" s="10"/>
      <c r="C175" s="177"/>
      <c r="D175" s="31"/>
      <c r="E175" s="178" t="str">
        <f>IF($C175="","",VLOOKUP($C175,分類コード!$B$1:$C$11,2,0))</f>
        <v/>
      </c>
      <c r="F175" s="30"/>
      <c r="G175" s="28"/>
      <c r="H175" s="13"/>
      <c r="I175" s="28"/>
      <c r="M175" s="31"/>
      <c r="N175" s="31"/>
      <c r="O175" s="31"/>
      <c r="P175" s="31"/>
      <c r="Q175" s="31"/>
      <c r="R175" s="31"/>
      <c r="S175" s="31"/>
      <c r="T175" s="31"/>
      <c r="U175" s="31"/>
      <c r="Y175" s="31"/>
      <c r="Z175" s="31"/>
      <c r="AA175" s="31"/>
    </row>
    <row r="176" spans="1:27" s="6" customFormat="1">
      <c r="A176" s="10"/>
      <c r="B176" s="10"/>
      <c r="C176" s="177"/>
      <c r="D176" s="31"/>
      <c r="E176" s="178" t="str">
        <f>IF($C176="","",VLOOKUP($C176,分類コード!$B$1:$C$11,2,0))</f>
        <v/>
      </c>
      <c r="F176" s="30"/>
      <c r="G176" s="28"/>
      <c r="H176" s="13"/>
      <c r="I176" s="28"/>
      <c r="M176" s="31"/>
      <c r="N176" s="31"/>
      <c r="O176" s="31"/>
      <c r="P176" s="31"/>
      <c r="Q176" s="31"/>
      <c r="R176" s="31"/>
      <c r="S176" s="31"/>
      <c r="T176" s="31"/>
      <c r="U176" s="31"/>
      <c r="Y176" s="31"/>
      <c r="Z176" s="31"/>
      <c r="AA176" s="31"/>
    </row>
    <row r="177" spans="1:27" s="6" customFormat="1">
      <c r="A177" s="10"/>
      <c r="B177" s="10"/>
      <c r="C177" s="177"/>
      <c r="D177" s="31"/>
      <c r="E177" s="178" t="str">
        <f>IF($C177="","",VLOOKUP($C177,分類コード!$B$1:$C$11,2,0))</f>
        <v/>
      </c>
      <c r="F177" s="30"/>
      <c r="G177" s="28"/>
      <c r="H177" s="13"/>
      <c r="I177" s="28"/>
      <c r="M177" s="31"/>
      <c r="N177" s="31"/>
      <c r="O177" s="31"/>
      <c r="P177" s="31"/>
      <c r="Q177" s="31"/>
      <c r="R177" s="31"/>
      <c r="S177" s="31"/>
      <c r="T177" s="31"/>
      <c r="U177" s="31"/>
      <c r="Y177" s="31"/>
      <c r="Z177" s="31"/>
      <c r="AA177" s="31"/>
    </row>
    <row r="178" spans="1:27" s="6" customFormat="1">
      <c r="A178" s="10"/>
      <c r="B178" s="10"/>
      <c r="C178" s="177"/>
      <c r="D178" s="31"/>
      <c r="E178" s="178" t="str">
        <f>IF($C178="","",VLOOKUP($C178,分類コード!$B$1:$C$11,2,0))</f>
        <v/>
      </c>
      <c r="F178" s="30"/>
      <c r="G178" s="28"/>
      <c r="H178" s="13"/>
      <c r="I178" s="28"/>
      <c r="M178" s="31"/>
      <c r="N178" s="31"/>
      <c r="O178" s="31"/>
      <c r="P178" s="31"/>
      <c r="Q178" s="31"/>
      <c r="R178" s="31"/>
      <c r="S178" s="31"/>
      <c r="T178" s="31"/>
      <c r="U178" s="31"/>
      <c r="Y178" s="31"/>
      <c r="Z178" s="31"/>
      <c r="AA178" s="31"/>
    </row>
    <row r="179" spans="1:27" s="6" customFormat="1">
      <c r="A179" s="10"/>
      <c r="B179" s="10"/>
      <c r="C179" s="177"/>
      <c r="D179" s="31"/>
      <c r="E179" s="178" t="str">
        <f>IF($C179="","",VLOOKUP($C179,分類コード!$B$1:$C$11,2,0))</f>
        <v/>
      </c>
      <c r="F179" s="30"/>
      <c r="G179" s="28"/>
      <c r="H179" s="13"/>
      <c r="I179" s="28"/>
      <c r="M179" s="31"/>
      <c r="N179" s="31"/>
      <c r="O179" s="31"/>
      <c r="P179" s="31"/>
      <c r="Q179" s="31"/>
      <c r="R179" s="31"/>
      <c r="S179" s="31"/>
      <c r="T179" s="31"/>
      <c r="U179" s="31"/>
      <c r="Y179" s="31"/>
      <c r="Z179" s="31"/>
      <c r="AA179" s="31"/>
    </row>
    <row r="180" spans="1:27" s="6" customFormat="1">
      <c r="A180" s="10"/>
      <c r="B180" s="10"/>
      <c r="C180" s="177"/>
      <c r="D180" s="31"/>
      <c r="E180" s="178" t="str">
        <f>IF($C180="","",VLOOKUP($C180,分類コード!$B$1:$C$11,2,0))</f>
        <v/>
      </c>
      <c r="F180" s="30"/>
      <c r="G180" s="28"/>
      <c r="H180" s="13"/>
      <c r="I180" s="28"/>
      <c r="M180" s="31"/>
      <c r="N180" s="31"/>
      <c r="O180" s="31"/>
      <c r="P180" s="31"/>
      <c r="Q180" s="31"/>
      <c r="R180" s="31"/>
      <c r="S180" s="31"/>
      <c r="T180" s="31"/>
      <c r="U180" s="31"/>
      <c r="Y180" s="31"/>
      <c r="Z180" s="31"/>
      <c r="AA180" s="31"/>
    </row>
    <row r="181" spans="1:27" s="6" customFormat="1">
      <c r="A181" s="10"/>
      <c r="B181" s="10"/>
      <c r="C181" s="177"/>
      <c r="D181" s="31"/>
      <c r="E181" s="178" t="str">
        <f>IF($C181="","",VLOOKUP($C181,分類コード!$B$1:$C$11,2,0))</f>
        <v/>
      </c>
      <c r="F181" s="30"/>
      <c r="G181" s="28"/>
      <c r="H181" s="13"/>
      <c r="I181" s="28"/>
      <c r="M181" s="31"/>
      <c r="N181" s="31"/>
      <c r="O181" s="31"/>
      <c r="P181" s="31"/>
      <c r="Q181" s="31"/>
      <c r="R181" s="31"/>
      <c r="S181" s="31"/>
      <c r="T181" s="31"/>
      <c r="U181" s="31"/>
      <c r="Y181" s="31"/>
      <c r="Z181" s="31"/>
      <c r="AA181" s="31"/>
    </row>
    <row r="182" spans="1:27" s="6" customFormat="1">
      <c r="A182" s="10"/>
      <c r="B182" s="10"/>
      <c r="C182" s="177"/>
      <c r="D182" s="31"/>
      <c r="E182" s="178" t="str">
        <f>IF($C182="","",VLOOKUP($C182,分類コード!$B$1:$C$11,2,0))</f>
        <v/>
      </c>
      <c r="F182" s="30"/>
      <c r="G182" s="28"/>
      <c r="H182" s="13"/>
      <c r="I182" s="28"/>
      <c r="M182" s="31"/>
      <c r="N182" s="31"/>
      <c r="O182" s="31"/>
      <c r="P182" s="31"/>
      <c r="Q182" s="31"/>
      <c r="R182" s="31"/>
      <c r="S182" s="31"/>
      <c r="T182" s="31"/>
      <c r="U182" s="31"/>
      <c r="Y182" s="31"/>
      <c r="Z182" s="31"/>
      <c r="AA182" s="31"/>
    </row>
    <row r="183" spans="1:27" s="6" customFormat="1">
      <c r="A183" s="10"/>
      <c r="B183" s="10"/>
      <c r="C183" s="177"/>
      <c r="D183" s="31"/>
      <c r="E183" s="178" t="str">
        <f>IF($C183="","",VLOOKUP($C183,分類コード!$B$1:$C$11,2,0))</f>
        <v/>
      </c>
      <c r="F183" s="30"/>
      <c r="G183" s="28"/>
      <c r="H183" s="13"/>
      <c r="I183" s="28"/>
      <c r="M183" s="31"/>
      <c r="N183" s="31"/>
      <c r="O183" s="31"/>
      <c r="P183" s="31"/>
      <c r="Q183" s="31"/>
      <c r="R183" s="31"/>
      <c r="S183" s="31"/>
      <c r="T183" s="31"/>
      <c r="U183" s="31"/>
      <c r="Y183" s="31"/>
      <c r="Z183" s="31"/>
      <c r="AA183" s="31"/>
    </row>
    <row r="184" spans="1:27" s="6" customFormat="1">
      <c r="A184" s="10"/>
      <c r="B184" s="10"/>
      <c r="C184" s="177"/>
      <c r="D184" s="31"/>
      <c r="E184" s="178" t="str">
        <f>IF($C184="","",VLOOKUP($C184,分類コード!$B$1:$C$11,2,0))</f>
        <v/>
      </c>
      <c r="F184" s="30"/>
      <c r="G184" s="28"/>
      <c r="H184" s="13"/>
      <c r="I184" s="28"/>
      <c r="M184" s="31"/>
      <c r="N184" s="31"/>
      <c r="O184" s="31"/>
      <c r="P184" s="31"/>
      <c r="Q184" s="31"/>
      <c r="R184" s="31"/>
      <c r="S184" s="31"/>
      <c r="T184" s="31"/>
      <c r="U184" s="31"/>
      <c r="Y184" s="31"/>
      <c r="Z184" s="31"/>
      <c r="AA184" s="31"/>
    </row>
    <row r="185" spans="1:27" s="6" customFormat="1">
      <c r="A185" s="10"/>
      <c r="B185" s="10"/>
      <c r="C185" s="177"/>
      <c r="D185" s="31"/>
      <c r="E185" s="178" t="str">
        <f>IF($C185="","",VLOOKUP($C185,分類コード!$B$1:$C$11,2,0))</f>
        <v/>
      </c>
      <c r="F185" s="30"/>
      <c r="G185" s="28"/>
      <c r="H185" s="13"/>
      <c r="I185" s="28"/>
      <c r="M185" s="31"/>
      <c r="N185" s="31"/>
      <c r="O185" s="31"/>
      <c r="P185" s="31"/>
      <c r="Q185" s="31"/>
      <c r="R185" s="31"/>
      <c r="S185" s="31"/>
      <c r="T185" s="31"/>
      <c r="U185" s="31"/>
      <c r="Y185" s="31"/>
      <c r="Z185" s="31"/>
      <c r="AA185" s="31"/>
    </row>
    <row r="186" spans="1:27" s="6" customFormat="1">
      <c r="A186" s="10"/>
      <c r="B186" s="10"/>
      <c r="C186" s="177"/>
      <c r="D186" s="31"/>
      <c r="E186" s="178" t="str">
        <f>IF($C186="","",VLOOKUP($C186,分類コード!$B$1:$C$11,2,0))</f>
        <v/>
      </c>
      <c r="F186" s="30"/>
      <c r="G186" s="28"/>
      <c r="H186" s="13"/>
      <c r="I186" s="28"/>
      <c r="M186" s="31"/>
      <c r="N186" s="31"/>
      <c r="O186" s="31"/>
      <c r="P186" s="31"/>
      <c r="Q186" s="31"/>
      <c r="R186" s="31"/>
      <c r="S186" s="31"/>
      <c r="T186" s="31"/>
      <c r="U186" s="31"/>
      <c r="Y186" s="31"/>
      <c r="Z186" s="31"/>
      <c r="AA186" s="31"/>
    </row>
    <row r="187" spans="1:27" s="6" customFormat="1">
      <c r="A187" s="10"/>
      <c r="B187" s="10"/>
      <c r="C187" s="177"/>
      <c r="D187" s="31"/>
      <c r="E187" s="178" t="str">
        <f>IF($C187="","",VLOOKUP($C187,分類コード!$B$1:$C$11,2,0))</f>
        <v/>
      </c>
      <c r="F187" s="30"/>
      <c r="G187" s="28"/>
      <c r="H187" s="13"/>
      <c r="I187" s="28"/>
      <c r="M187" s="31"/>
      <c r="N187" s="31"/>
      <c r="O187" s="31"/>
      <c r="P187" s="31"/>
      <c r="Q187" s="31"/>
      <c r="R187" s="31"/>
      <c r="S187" s="31"/>
      <c r="T187" s="31"/>
      <c r="U187" s="31"/>
      <c r="Y187" s="31"/>
      <c r="Z187" s="31"/>
      <c r="AA187" s="31"/>
    </row>
    <row r="188" spans="1:27" s="6" customFormat="1">
      <c r="A188" s="10"/>
      <c r="B188" s="10"/>
      <c r="C188" s="177"/>
      <c r="D188" s="31"/>
      <c r="E188" s="178" t="str">
        <f>IF($C188="","",VLOOKUP($C188,分類コード!$B$1:$C$11,2,0))</f>
        <v/>
      </c>
      <c r="F188" s="30"/>
      <c r="G188" s="28"/>
      <c r="H188" s="13"/>
      <c r="I188" s="28"/>
      <c r="M188" s="31"/>
      <c r="N188" s="31"/>
      <c r="O188" s="31"/>
      <c r="P188" s="31"/>
      <c r="Q188" s="31"/>
      <c r="R188" s="31"/>
      <c r="S188" s="31"/>
      <c r="T188" s="31"/>
      <c r="U188" s="31"/>
      <c r="Y188" s="31"/>
      <c r="Z188" s="31"/>
      <c r="AA188" s="31"/>
    </row>
    <row r="189" spans="1:27" s="6" customFormat="1">
      <c r="A189" s="10"/>
      <c r="B189" s="10"/>
      <c r="C189" s="177"/>
      <c r="D189" s="31"/>
      <c r="E189" s="178" t="str">
        <f>IF($C189="","",VLOOKUP($C189,分類コード!$B$1:$C$11,2,0))</f>
        <v/>
      </c>
      <c r="F189" s="30"/>
      <c r="G189" s="28"/>
      <c r="H189" s="13"/>
      <c r="I189" s="28"/>
      <c r="M189" s="31"/>
      <c r="N189" s="31"/>
      <c r="O189" s="31"/>
      <c r="P189" s="31"/>
      <c r="Q189" s="31"/>
      <c r="R189" s="31"/>
      <c r="S189" s="31"/>
      <c r="T189" s="31"/>
      <c r="U189" s="31"/>
      <c r="Y189" s="31"/>
      <c r="Z189" s="31"/>
      <c r="AA189" s="31"/>
    </row>
    <row r="190" spans="1:27" s="6" customFormat="1">
      <c r="A190" s="10"/>
      <c r="B190" s="10"/>
      <c r="C190" s="177"/>
      <c r="D190" s="31"/>
      <c r="E190" s="178" t="str">
        <f>IF($C190="","",VLOOKUP($C190,分類コード!$B$1:$C$11,2,0))</f>
        <v/>
      </c>
      <c r="F190" s="30"/>
      <c r="G190" s="28"/>
      <c r="H190" s="13"/>
      <c r="I190" s="28"/>
      <c r="M190" s="31"/>
      <c r="N190" s="31"/>
      <c r="O190" s="31"/>
      <c r="P190" s="31"/>
      <c r="Q190" s="31"/>
      <c r="R190" s="31"/>
      <c r="S190" s="31"/>
      <c r="T190" s="31"/>
      <c r="U190" s="31"/>
      <c r="Y190" s="31"/>
      <c r="Z190" s="31"/>
      <c r="AA190" s="31"/>
    </row>
    <row r="191" spans="1:27" s="6" customFormat="1">
      <c r="A191" s="10"/>
      <c r="B191" s="10"/>
      <c r="C191" s="177"/>
      <c r="D191" s="31"/>
      <c r="E191" s="178" t="str">
        <f>IF($C191="","",VLOOKUP($C191,分類コード!$B$1:$C$11,2,0))</f>
        <v/>
      </c>
      <c r="F191" s="30"/>
      <c r="G191" s="28"/>
      <c r="H191" s="13"/>
      <c r="I191" s="28"/>
      <c r="M191" s="31"/>
      <c r="N191" s="31"/>
      <c r="O191" s="31"/>
      <c r="P191" s="31"/>
      <c r="Q191" s="31"/>
      <c r="R191" s="31"/>
      <c r="S191" s="31"/>
      <c r="T191" s="31"/>
      <c r="U191" s="31"/>
      <c r="Y191" s="31"/>
      <c r="Z191" s="31"/>
      <c r="AA191" s="31"/>
    </row>
    <row r="192" spans="1:27" s="6" customFormat="1">
      <c r="A192" s="10"/>
      <c r="B192" s="10"/>
      <c r="C192" s="177"/>
      <c r="D192" s="31"/>
      <c r="E192" s="178" t="str">
        <f>IF($C192="","",VLOOKUP($C192,分類コード!$B$1:$C$11,2,0))</f>
        <v/>
      </c>
      <c r="F192" s="30"/>
      <c r="G192" s="28"/>
      <c r="H192" s="13"/>
      <c r="I192" s="28"/>
      <c r="M192" s="31"/>
      <c r="N192" s="31"/>
      <c r="O192" s="31"/>
      <c r="P192" s="31"/>
      <c r="Q192" s="31"/>
      <c r="R192" s="31"/>
      <c r="S192" s="31"/>
      <c r="T192" s="31"/>
      <c r="U192" s="31"/>
      <c r="Y192" s="31"/>
      <c r="Z192" s="31"/>
      <c r="AA192" s="31"/>
    </row>
    <row r="193" spans="1:27" s="6" customFormat="1">
      <c r="A193" s="10"/>
      <c r="B193" s="10"/>
      <c r="C193" s="177"/>
      <c r="D193" s="31"/>
      <c r="E193" s="178" t="str">
        <f>IF($C193="","",VLOOKUP($C193,分類コード!$B$1:$C$11,2,0))</f>
        <v/>
      </c>
      <c r="F193" s="30"/>
      <c r="G193" s="28"/>
      <c r="H193" s="13"/>
      <c r="I193" s="28"/>
      <c r="M193" s="31"/>
      <c r="N193" s="31"/>
      <c r="O193" s="31"/>
      <c r="P193" s="31"/>
      <c r="Q193" s="31"/>
      <c r="R193" s="31"/>
      <c r="S193" s="31"/>
      <c r="T193" s="31"/>
      <c r="U193" s="31"/>
      <c r="Y193" s="31"/>
      <c r="Z193" s="31"/>
      <c r="AA193" s="31"/>
    </row>
    <row r="194" spans="1:27" s="6" customFormat="1">
      <c r="A194" s="10"/>
      <c r="B194" s="10"/>
      <c r="C194" s="177"/>
      <c r="D194" s="31"/>
      <c r="E194" s="178" t="str">
        <f>IF($C194="","",VLOOKUP($C194,分類コード!$B$1:$C$11,2,0))</f>
        <v/>
      </c>
      <c r="F194" s="30"/>
      <c r="G194" s="28"/>
      <c r="H194" s="13"/>
      <c r="I194" s="28"/>
      <c r="M194" s="31"/>
      <c r="N194" s="31"/>
      <c r="O194" s="31"/>
      <c r="P194" s="31"/>
      <c r="Q194" s="31"/>
      <c r="R194" s="31"/>
      <c r="S194" s="31"/>
      <c r="T194" s="31"/>
      <c r="U194" s="31"/>
      <c r="Y194" s="31"/>
      <c r="Z194" s="31"/>
      <c r="AA194" s="31"/>
    </row>
    <row r="195" spans="1:27" s="6" customFormat="1">
      <c r="A195" s="10"/>
      <c r="B195" s="10"/>
      <c r="C195" s="177"/>
      <c r="D195" s="31"/>
      <c r="E195" s="178" t="str">
        <f>IF($C195="","",VLOOKUP($C195,分類コード!$B$1:$C$11,2,0))</f>
        <v/>
      </c>
      <c r="F195" s="30"/>
      <c r="G195" s="28"/>
      <c r="H195" s="13"/>
      <c r="I195" s="28"/>
      <c r="M195" s="31"/>
      <c r="N195" s="31"/>
      <c r="O195" s="31"/>
      <c r="P195" s="31"/>
      <c r="Q195" s="31"/>
      <c r="R195" s="31"/>
      <c r="S195" s="31"/>
      <c r="T195" s="31"/>
      <c r="U195" s="31"/>
      <c r="Y195" s="31"/>
      <c r="Z195" s="31"/>
      <c r="AA195" s="31"/>
    </row>
    <row r="196" spans="1:27" s="6" customFormat="1">
      <c r="A196" s="10"/>
      <c r="B196" s="10"/>
      <c r="C196" s="177"/>
      <c r="D196" s="31"/>
      <c r="E196" s="178" t="str">
        <f>IF($C196="","",VLOOKUP($C196,分類コード!$B$1:$C$11,2,0))</f>
        <v/>
      </c>
      <c r="F196" s="30"/>
      <c r="G196" s="28"/>
      <c r="H196" s="13"/>
      <c r="I196" s="28"/>
      <c r="M196" s="31"/>
      <c r="N196" s="31"/>
      <c r="O196" s="31"/>
      <c r="P196" s="31"/>
      <c r="Q196" s="31"/>
      <c r="R196" s="31"/>
      <c r="S196" s="31"/>
      <c r="T196" s="31"/>
      <c r="U196" s="31"/>
      <c r="Y196" s="31"/>
      <c r="Z196" s="31"/>
      <c r="AA196" s="31"/>
    </row>
    <row r="197" spans="1:27" s="6" customFormat="1">
      <c r="A197" s="10"/>
      <c r="B197" s="10"/>
      <c r="C197" s="177"/>
      <c r="D197" s="31"/>
      <c r="E197" s="178" t="str">
        <f>IF($C197="","",VLOOKUP($C197,分類コード!$B$1:$C$11,2,0))</f>
        <v/>
      </c>
      <c r="F197" s="30"/>
      <c r="G197" s="28"/>
      <c r="H197" s="13"/>
      <c r="I197" s="28"/>
      <c r="M197" s="31"/>
      <c r="N197" s="31"/>
      <c r="O197" s="31"/>
      <c r="P197" s="31"/>
      <c r="Q197" s="31"/>
      <c r="R197" s="31"/>
      <c r="S197" s="31"/>
      <c r="T197" s="31"/>
      <c r="U197" s="31"/>
      <c r="Y197" s="31"/>
      <c r="Z197" s="31"/>
      <c r="AA197" s="31"/>
    </row>
    <row r="198" spans="1:27" s="6" customFormat="1">
      <c r="A198" s="10"/>
      <c r="B198" s="10"/>
      <c r="C198" s="177"/>
      <c r="D198" s="31"/>
      <c r="E198" s="178" t="str">
        <f>IF($C198="","",VLOOKUP($C198,分類コード!$B$1:$C$11,2,0))</f>
        <v/>
      </c>
      <c r="F198" s="30"/>
      <c r="G198" s="28"/>
      <c r="H198" s="13"/>
      <c r="I198" s="28"/>
      <c r="M198" s="31"/>
      <c r="N198" s="31"/>
      <c r="O198" s="31"/>
      <c r="P198" s="31"/>
      <c r="Q198" s="31"/>
      <c r="R198" s="31"/>
      <c r="S198" s="31"/>
      <c r="T198" s="31"/>
      <c r="U198" s="31"/>
      <c r="Y198" s="31"/>
      <c r="Z198" s="31"/>
      <c r="AA198" s="31"/>
    </row>
    <row r="199" spans="1:27" s="6" customFormat="1">
      <c r="A199" s="10"/>
      <c r="B199" s="10"/>
      <c r="C199" s="177"/>
      <c r="D199" s="31"/>
      <c r="E199" s="178" t="str">
        <f>IF($C199="","",VLOOKUP($C199,分類コード!$B$1:$C$11,2,0))</f>
        <v/>
      </c>
      <c r="F199" s="30"/>
      <c r="G199" s="28"/>
      <c r="H199" s="13"/>
      <c r="I199" s="28"/>
      <c r="M199" s="31"/>
      <c r="N199" s="31"/>
      <c r="O199" s="31"/>
      <c r="P199" s="31"/>
      <c r="Q199" s="31"/>
      <c r="R199" s="31"/>
      <c r="S199" s="31"/>
      <c r="T199" s="31"/>
      <c r="U199" s="31"/>
      <c r="Y199" s="31"/>
      <c r="Z199" s="31"/>
      <c r="AA199" s="31"/>
    </row>
    <row r="200" spans="1:27" s="6" customFormat="1">
      <c r="A200" s="10"/>
      <c r="B200" s="10"/>
      <c r="C200" s="177"/>
      <c r="D200" s="31"/>
      <c r="E200" s="178" t="str">
        <f>IF($C200="","",VLOOKUP($C200,分類コード!$B$1:$C$11,2,0))</f>
        <v/>
      </c>
      <c r="F200" s="30"/>
      <c r="G200" s="28"/>
      <c r="H200" s="13"/>
      <c r="I200" s="28"/>
      <c r="M200" s="31"/>
      <c r="N200" s="31"/>
      <c r="O200" s="31"/>
      <c r="P200" s="31"/>
      <c r="Q200" s="31"/>
      <c r="R200" s="31"/>
      <c r="S200" s="31"/>
      <c r="T200" s="31"/>
      <c r="U200" s="31"/>
      <c r="Y200" s="31"/>
      <c r="Z200" s="31"/>
      <c r="AA200" s="31"/>
    </row>
    <row r="201" spans="1:27" s="6" customFormat="1">
      <c r="A201" s="10"/>
      <c r="B201" s="10"/>
      <c r="C201" s="177"/>
      <c r="D201" s="31"/>
      <c r="E201" s="178" t="str">
        <f>IF($C201="","",VLOOKUP($C201,分類コード!$B$1:$C$11,2,0))</f>
        <v/>
      </c>
      <c r="F201" s="30"/>
      <c r="G201" s="28"/>
      <c r="H201" s="13"/>
      <c r="I201" s="28"/>
      <c r="M201" s="31"/>
      <c r="N201" s="31"/>
      <c r="O201" s="31"/>
      <c r="P201" s="31"/>
      <c r="Q201" s="31"/>
      <c r="R201" s="31"/>
      <c r="S201" s="31"/>
      <c r="T201" s="31"/>
      <c r="U201" s="31"/>
      <c r="Y201" s="31"/>
      <c r="Z201" s="31"/>
      <c r="AA201" s="31"/>
    </row>
    <row r="202" spans="1:27" s="6" customFormat="1">
      <c r="A202" s="10"/>
      <c r="B202" s="10"/>
      <c r="C202" s="177"/>
      <c r="D202" s="31"/>
      <c r="E202" s="178" t="str">
        <f>IF($C202="","",VLOOKUP($C202,分類コード!$B$1:$C$11,2,0))</f>
        <v/>
      </c>
      <c r="F202" s="30"/>
      <c r="G202" s="28"/>
      <c r="H202" s="13"/>
      <c r="I202" s="28"/>
      <c r="M202" s="31"/>
      <c r="N202" s="31"/>
      <c r="O202" s="31"/>
      <c r="P202" s="31"/>
      <c r="Q202" s="31"/>
      <c r="R202" s="31"/>
      <c r="S202" s="31"/>
      <c r="T202" s="31"/>
      <c r="U202" s="31"/>
      <c r="Y202" s="31"/>
      <c r="Z202" s="31"/>
      <c r="AA202" s="31"/>
    </row>
    <row r="203" spans="1:27" s="6" customFormat="1">
      <c r="A203" s="10"/>
      <c r="B203" s="10"/>
      <c r="C203" s="177"/>
      <c r="D203" s="31"/>
      <c r="E203" s="178" t="str">
        <f>IF($C203="","",VLOOKUP($C203,分類コード!$B$1:$C$11,2,0))</f>
        <v/>
      </c>
      <c r="F203" s="30"/>
      <c r="G203" s="28"/>
      <c r="H203" s="13"/>
      <c r="I203" s="28"/>
      <c r="M203" s="31"/>
      <c r="N203" s="31"/>
      <c r="O203" s="31"/>
      <c r="P203" s="31"/>
      <c r="Q203" s="31"/>
      <c r="R203" s="31"/>
      <c r="S203" s="31"/>
      <c r="T203" s="31"/>
      <c r="U203" s="31"/>
      <c r="Y203" s="31"/>
      <c r="Z203" s="31"/>
      <c r="AA203" s="31"/>
    </row>
    <row r="204" spans="1:27" s="6" customFormat="1">
      <c r="A204" s="10"/>
      <c r="B204" s="10"/>
      <c r="C204" s="177"/>
      <c r="D204" s="31"/>
      <c r="E204" s="178" t="str">
        <f>IF($C204="","",VLOOKUP($C204,分類コード!$B$1:$C$11,2,0))</f>
        <v/>
      </c>
      <c r="F204" s="30"/>
      <c r="G204" s="28"/>
      <c r="H204" s="13"/>
      <c r="I204" s="28"/>
      <c r="M204" s="31"/>
      <c r="N204" s="31"/>
      <c r="O204" s="31"/>
      <c r="P204" s="31"/>
      <c r="Q204" s="31"/>
      <c r="R204" s="31"/>
      <c r="S204" s="31"/>
      <c r="T204" s="31"/>
      <c r="U204" s="31"/>
      <c r="Y204" s="31"/>
      <c r="Z204" s="31"/>
      <c r="AA204" s="31"/>
    </row>
    <row r="205" spans="1:27" s="6" customFormat="1">
      <c r="A205" s="10"/>
      <c r="B205" s="10"/>
      <c r="C205" s="177"/>
      <c r="D205" s="31"/>
      <c r="E205" s="178" t="str">
        <f>IF($C205="","",VLOOKUP($C205,分類コード!$B$1:$C$11,2,0))</f>
        <v/>
      </c>
      <c r="F205" s="30"/>
      <c r="G205" s="28"/>
      <c r="H205" s="13"/>
      <c r="I205" s="28"/>
      <c r="M205" s="31"/>
      <c r="N205" s="31"/>
      <c r="O205" s="31"/>
      <c r="P205" s="31"/>
      <c r="Q205" s="31"/>
      <c r="R205" s="31"/>
      <c r="S205" s="31"/>
      <c r="T205" s="31"/>
      <c r="U205" s="31"/>
      <c r="Y205" s="31"/>
      <c r="Z205" s="31"/>
      <c r="AA205" s="31"/>
    </row>
    <row r="206" spans="1:27" s="6" customFormat="1">
      <c r="A206" s="10"/>
      <c r="B206" s="10"/>
      <c r="C206" s="177"/>
      <c r="D206" s="31"/>
      <c r="E206" s="178" t="str">
        <f>IF($C206="","",VLOOKUP($C206,分類コード!$B$1:$C$11,2,0))</f>
        <v/>
      </c>
      <c r="F206" s="30"/>
      <c r="G206" s="28"/>
      <c r="H206" s="13"/>
      <c r="I206" s="28"/>
      <c r="M206" s="31"/>
      <c r="N206" s="31"/>
      <c r="O206" s="31"/>
      <c r="P206" s="31"/>
      <c r="Q206" s="31"/>
      <c r="R206" s="31"/>
      <c r="S206" s="31"/>
      <c r="T206" s="31"/>
      <c r="U206" s="31"/>
      <c r="Y206" s="31"/>
      <c r="Z206" s="31"/>
      <c r="AA206" s="31"/>
    </row>
    <row r="207" spans="1:27" s="6" customFormat="1">
      <c r="A207" s="10"/>
      <c r="B207" s="10"/>
      <c r="C207" s="177"/>
      <c r="D207" s="31"/>
      <c r="E207" s="178" t="str">
        <f>IF($C207="","",VLOOKUP($C207,分類コード!$B$1:$C$11,2,0))</f>
        <v/>
      </c>
      <c r="F207" s="30"/>
      <c r="G207" s="28"/>
      <c r="H207" s="13"/>
      <c r="I207" s="28"/>
      <c r="M207" s="31"/>
      <c r="N207" s="31"/>
      <c r="O207" s="31"/>
      <c r="P207" s="31"/>
      <c r="Q207" s="31"/>
      <c r="R207" s="31"/>
      <c r="S207" s="31"/>
      <c r="T207" s="31"/>
      <c r="U207" s="31"/>
      <c r="Y207" s="31"/>
      <c r="Z207" s="31"/>
      <c r="AA207" s="31"/>
    </row>
    <row r="208" spans="1:27" s="6" customFormat="1">
      <c r="A208" s="10"/>
      <c r="B208" s="10"/>
      <c r="C208" s="177"/>
      <c r="D208" s="31"/>
      <c r="E208" s="178" t="str">
        <f>IF($C208="","",VLOOKUP($C208,分類コード!$B$1:$C$11,2,0))</f>
        <v/>
      </c>
      <c r="F208" s="30"/>
      <c r="G208" s="28"/>
      <c r="H208" s="13"/>
      <c r="I208" s="28"/>
      <c r="M208" s="31"/>
      <c r="N208" s="31"/>
      <c r="O208" s="31"/>
      <c r="P208" s="31"/>
      <c r="Q208" s="31"/>
      <c r="R208" s="31"/>
      <c r="S208" s="31"/>
      <c r="T208" s="31"/>
      <c r="U208" s="31"/>
      <c r="Y208" s="31"/>
      <c r="Z208" s="31"/>
      <c r="AA208" s="31"/>
    </row>
    <row r="209" spans="1:27" s="6" customFormat="1">
      <c r="A209" s="10"/>
      <c r="B209" s="10"/>
      <c r="C209" s="177"/>
      <c r="D209" s="31"/>
      <c r="E209" s="178" t="str">
        <f>IF($C209="","",VLOOKUP($C209,分類コード!$B$1:$C$11,2,0))</f>
        <v/>
      </c>
      <c r="F209" s="30"/>
      <c r="G209" s="28"/>
      <c r="H209" s="13"/>
      <c r="I209" s="28"/>
      <c r="M209" s="31"/>
      <c r="N209" s="31"/>
      <c r="O209" s="31"/>
      <c r="P209" s="31"/>
      <c r="Q209" s="31"/>
      <c r="R209" s="31"/>
      <c r="S209" s="31"/>
      <c r="T209" s="31"/>
      <c r="U209" s="31"/>
      <c r="Y209" s="31"/>
      <c r="Z209" s="31"/>
      <c r="AA209" s="31"/>
    </row>
    <row r="210" spans="1:27" s="6" customFormat="1">
      <c r="A210" s="10"/>
      <c r="B210" s="10"/>
      <c r="C210" s="177"/>
      <c r="D210" s="31"/>
      <c r="E210" s="178" t="str">
        <f>IF($C210="","",VLOOKUP($C210,分類コード!$B$1:$C$11,2,0))</f>
        <v/>
      </c>
      <c r="F210" s="30"/>
      <c r="G210" s="28"/>
      <c r="H210" s="13"/>
      <c r="I210" s="28"/>
      <c r="M210" s="31"/>
      <c r="N210" s="31"/>
      <c r="O210" s="31"/>
      <c r="P210" s="31"/>
      <c r="Q210" s="31"/>
      <c r="R210" s="31"/>
      <c r="S210" s="31"/>
      <c r="T210" s="31"/>
      <c r="U210" s="31"/>
      <c r="Y210" s="31"/>
      <c r="Z210" s="31"/>
      <c r="AA210" s="31"/>
    </row>
    <row r="211" spans="1:27" s="6" customFormat="1">
      <c r="A211" s="10"/>
      <c r="B211" s="10"/>
      <c r="C211" s="177"/>
      <c r="D211" s="31"/>
      <c r="E211" s="178" t="str">
        <f>IF($C211="","",VLOOKUP($C211,分類コード!$B$1:$C$11,2,0))</f>
        <v/>
      </c>
      <c r="F211" s="30"/>
      <c r="G211" s="28"/>
      <c r="H211" s="13"/>
      <c r="I211" s="28"/>
      <c r="M211" s="31"/>
      <c r="N211" s="31"/>
      <c r="O211" s="31"/>
      <c r="P211" s="31"/>
      <c r="Q211" s="31"/>
      <c r="R211" s="31"/>
      <c r="S211" s="31"/>
      <c r="T211" s="31"/>
      <c r="U211" s="31"/>
      <c r="Y211" s="31"/>
      <c r="Z211" s="31"/>
      <c r="AA211" s="31"/>
    </row>
    <row r="212" spans="1:27" s="6" customFormat="1">
      <c r="A212" s="10"/>
      <c r="B212" s="10"/>
      <c r="C212" s="177"/>
      <c r="D212" s="31"/>
      <c r="E212" s="178" t="str">
        <f>IF($C212="","",VLOOKUP($C212,分類コード!$B$1:$C$11,2,0))</f>
        <v/>
      </c>
      <c r="F212" s="30"/>
      <c r="G212" s="28"/>
      <c r="H212" s="13"/>
      <c r="I212" s="28"/>
      <c r="M212" s="31"/>
      <c r="N212" s="31"/>
      <c r="O212" s="31"/>
      <c r="P212" s="31"/>
      <c r="Q212" s="31"/>
      <c r="R212" s="31"/>
      <c r="S212" s="31"/>
      <c r="T212" s="31"/>
      <c r="U212" s="31"/>
      <c r="Y212" s="31"/>
      <c r="Z212" s="31"/>
      <c r="AA212" s="31"/>
    </row>
    <row r="213" spans="1:27" s="6" customFormat="1">
      <c r="A213" s="10"/>
      <c r="B213" s="10"/>
      <c r="C213" s="177"/>
      <c r="D213" s="31"/>
      <c r="E213" s="178" t="str">
        <f>IF($C213="","",VLOOKUP($C213,分類コード!$B$1:$C$11,2,0))</f>
        <v/>
      </c>
      <c r="F213" s="30"/>
      <c r="G213" s="28"/>
      <c r="H213" s="13"/>
      <c r="I213" s="28"/>
      <c r="M213" s="31"/>
      <c r="N213" s="31"/>
      <c r="O213" s="31"/>
      <c r="P213" s="31"/>
      <c r="Q213" s="31"/>
      <c r="R213" s="31"/>
      <c r="S213" s="31"/>
      <c r="T213" s="31"/>
      <c r="U213" s="31"/>
      <c r="Y213" s="31"/>
      <c r="Z213" s="31"/>
      <c r="AA213" s="31"/>
    </row>
    <row r="214" spans="1:27" s="6" customFormat="1">
      <c r="A214" s="10"/>
      <c r="B214" s="10"/>
      <c r="C214" s="177"/>
      <c r="D214" s="31"/>
      <c r="E214" s="178" t="str">
        <f>IF($C214="","",VLOOKUP($C214,分類コード!$B$1:$C$11,2,0))</f>
        <v/>
      </c>
      <c r="F214" s="30"/>
      <c r="G214" s="28"/>
      <c r="H214" s="13"/>
      <c r="I214" s="28"/>
      <c r="M214" s="31"/>
      <c r="N214" s="31"/>
      <c r="O214" s="31"/>
      <c r="P214" s="31"/>
      <c r="Q214" s="31"/>
      <c r="R214" s="31"/>
      <c r="S214" s="31"/>
      <c r="T214" s="31"/>
      <c r="U214" s="31"/>
      <c r="Y214" s="31"/>
      <c r="Z214" s="31"/>
      <c r="AA214" s="31"/>
    </row>
    <row r="215" spans="1:27" s="6" customFormat="1">
      <c r="A215" s="10"/>
      <c r="B215" s="10"/>
      <c r="C215" s="177"/>
      <c r="D215" s="31"/>
      <c r="E215" s="178" t="str">
        <f>IF($C215="","",VLOOKUP($C215,分類コード!$B$1:$C$11,2,0))</f>
        <v/>
      </c>
      <c r="F215" s="30"/>
      <c r="G215" s="28"/>
      <c r="H215" s="13"/>
      <c r="I215" s="28"/>
      <c r="M215" s="31"/>
      <c r="N215" s="31"/>
      <c r="O215" s="31"/>
      <c r="P215" s="31"/>
      <c r="Q215" s="31"/>
      <c r="R215" s="31"/>
      <c r="S215" s="31"/>
      <c r="T215" s="31"/>
      <c r="U215" s="31"/>
      <c r="Y215" s="31"/>
      <c r="Z215" s="31"/>
      <c r="AA215" s="31"/>
    </row>
    <row r="216" spans="1:27" s="6" customFormat="1">
      <c r="A216" s="10"/>
      <c r="B216" s="10"/>
      <c r="C216" s="177"/>
      <c r="D216" s="31"/>
      <c r="E216" s="178" t="str">
        <f>IF($C216="","",VLOOKUP($C216,分類コード!$B$1:$C$11,2,0))</f>
        <v/>
      </c>
      <c r="F216" s="30"/>
      <c r="G216" s="28"/>
      <c r="H216" s="13"/>
      <c r="I216" s="28"/>
      <c r="M216" s="31"/>
      <c r="N216" s="31"/>
      <c r="O216" s="31"/>
      <c r="P216" s="31"/>
      <c r="Q216" s="31"/>
      <c r="R216" s="31"/>
      <c r="S216" s="31"/>
      <c r="T216" s="31"/>
      <c r="U216" s="31"/>
      <c r="Y216" s="31"/>
      <c r="Z216" s="31"/>
      <c r="AA216" s="31"/>
    </row>
    <row r="217" spans="1:27" s="6" customFormat="1">
      <c r="A217" s="10"/>
      <c r="B217" s="10"/>
      <c r="C217" s="177"/>
      <c r="D217" s="31"/>
      <c r="E217" s="178" t="str">
        <f>IF($C217="","",VLOOKUP($C217,分類コード!$B$1:$C$11,2,0))</f>
        <v/>
      </c>
      <c r="F217" s="30"/>
      <c r="G217" s="28"/>
      <c r="H217" s="13"/>
      <c r="I217" s="28"/>
      <c r="M217" s="31"/>
      <c r="N217" s="31"/>
      <c r="O217" s="31"/>
      <c r="P217" s="31"/>
      <c r="Q217" s="31"/>
      <c r="R217" s="31"/>
      <c r="S217" s="31"/>
      <c r="T217" s="31"/>
      <c r="U217" s="31"/>
      <c r="Y217" s="31"/>
      <c r="Z217" s="31"/>
      <c r="AA217" s="31"/>
    </row>
    <row r="218" spans="1:27" s="6" customFormat="1">
      <c r="A218" s="10"/>
      <c r="B218" s="10"/>
      <c r="C218" s="177"/>
      <c r="D218" s="31"/>
      <c r="E218" s="178" t="str">
        <f>IF($C218="","",VLOOKUP($C218,分類コード!$B$1:$C$11,2,0))</f>
        <v/>
      </c>
      <c r="F218" s="30"/>
      <c r="G218" s="28"/>
      <c r="H218" s="13"/>
      <c r="I218" s="28"/>
      <c r="M218" s="31"/>
      <c r="N218" s="31"/>
      <c r="O218" s="31"/>
      <c r="P218" s="31"/>
      <c r="Q218" s="31"/>
      <c r="R218" s="31"/>
      <c r="S218" s="31"/>
      <c r="T218" s="31"/>
      <c r="U218" s="31"/>
      <c r="Y218" s="31"/>
      <c r="Z218" s="31"/>
      <c r="AA218" s="31"/>
    </row>
    <row r="219" spans="1:27" s="6" customFormat="1">
      <c r="A219" s="10"/>
      <c r="B219" s="10"/>
      <c r="C219" s="177"/>
      <c r="D219" s="31"/>
      <c r="E219" s="178" t="str">
        <f>IF($C219="","",VLOOKUP($C219,分類コード!$B$1:$C$11,2,0))</f>
        <v/>
      </c>
      <c r="F219" s="30"/>
      <c r="G219" s="28"/>
      <c r="H219" s="13"/>
      <c r="I219" s="28"/>
      <c r="M219" s="31"/>
      <c r="N219" s="31"/>
      <c r="O219" s="31"/>
      <c r="P219" s="31"/>
      <c r="Q219" s="31"/>
      <c r="R219" s="31"/>
      <c r="S219" s="31"/>
      <c r="T219" s="31"/>
      <c r="U219" s="31"/>
      <c r="Y219" s="31"/>
      <c r="Z219" s="31"/>
      <c r="AA219" s="31"/>
    </row>
    <row r="220" spans="1:27" s="6" customFormat="1">
      <c r="A220" s="10"/>
      <c r="B220" s="10"/>
      <c r="C220" s="177"/>
      <c r="D220" s="31"/>
      <c r="E220" s="178" t="str">
        <f>IF($C220="","",VLOOKUP($C220,分類コード!$B$1:$C$11,2,0))</f>
        <v/>
      </c>
      <c r="F220" s="30"/>
      <c r="G220" s="28"/>
      <c r="H220" s="13"/>
      <c r="I220" s="28"/>
      <c r="M220" s="31"/>
      <c r="N220" s="31"/>
      <c r="O220" s="31"/>
      <c r="P220" s="31"/>
      <c r="Q220" s="31"/>
      <c r="R220" s="31"/>
      <c r="S220" s="31"/>
      <c r="T220" s="31"/>
      <c r="U220" s="31"/>
      <c r="Y220" s="31"/>
      <c r="Z220" s="31"/>
      <c r="AA220" s="31"/>
    </row>
    <row r="221" spans="1:27" s="6" customFormat="1">
      <c r="A221" s="10"/>
      <c r="B221" s="10"/>
      <c r="C221" s="177"/>
      <c r="D221" s="31"/>
      <c r="E221" s="178" t="str">
        <f>IF($C221="","",VLOOKUP($C221,分類コード!$B$1:$C$11,2,0))</f>
        <v/>
      </c>
      <c r="F221" s="30"/>
      <c r="G221" s="28"/>
      <c r="H221" s="13"/>
      <c r="I221" s="28"/>
      <c r="M221" s="31"/>
      <c r="N221" s="31"/>
      <c r="O221" s="31"/>
      <c r="P221" s="31"/>
      <c r="Q221" s="31"/>
      <c r="R221" s="31"/>
      <c r="S221" s="31"/>
      <c r="T221" s="31"/>
      <c r="U221" s="31"/>
      <c r="Y221" s="31"/>
      <c r="Z221" s="31"/>
      <c r="AA221" s="31"/>
    </row>
    <row r="222" spans="1:27" s="6" customFormat="1">
      <c r="A222" s="10"/>
      <c r="B222" s="10"/>
      <c r="C222" s="177"/>
      <c r="D222" s="31"/>
      <c r="E222" s="178" t="str">
        <f>IF($C222="","",VLOOKUP($C222,分類コード!$B$1:$C$11,2,0))</f>
        <v/>
      </c>
      <c r="F222" s="30"/>
      <c r="G222" s="28"/>
      <c r="H222" s="13"/>
      <c r="I222" s="28"/>
      <c r="M222" s="31"/>
      <c r="N222" s="31"/>
      <c r="O222" s="31"/>
      <c r="P222" s="31"/>
      <c r="Q222" s="31"/>
      <c r="R222" s="31"/>
      <c r="S222" s="31"/>
      <c r="T222" s="31"/>
      <c r="U222" s="31"/>
      <c r="Y222" s="31"/>
      <c r="Z222" s="31"/>
      <c r="AA222" s="31"/>
    </row>
    <row r="223" spans="1:27" s="6" customFormat="1">
      <c r="A223" s="10"/>
      <c r="B223" s="10"/>
      <c r="C223" s="177"/>
      <c r="D223" s="31"/>
      <c r="E223" s="178" t="str">
        <f>IF($C223="","",VLOOKUP($C223,分類コード!$B$1:$C$11,2,0))</f>
        <v/>
      </c>
      <c r="F223" s="30"/>
      <c r="G223" s="28"/>
      <c r="H223" s="13"/>
      <c r="I223" s="28"/>
      <c r="M223" s="31"/>
      <c r="N223" s="31"/>
      <c r="O223" s="31"/>
      <c r="P223" s="31"/>
      <c r="Q223" s="31"/>
      <c r="R223" s="31"/>
      <c r="S223" s="31"/>
      <c r="T223" s="31"/>
      <c r="U223" s="31"/>
      <c r="Y223" s="31"/>
      <c r="Z223" s="31"/>
      <c r="AA223" s="31"/>
    </row>
    <row r="224" spans="1:27" s="6" customFormat="1">
      <c r="A224" s="10"/>
      <c r="B224" s="10"/>
      <c r="C224" s="177"/>
      <c r="D224" s="31"/>
      <c r="E224" s="178" t="str">
        <f>IF($C224="","",VLOOKUP($C224,分類コード!$B$1:$C$11,2,0))</f>
        <v/>
      </c>
      <c r="F224" s="30"/>
      <c r="G224" s="28"/>
      <c r="H224" s="13"/>
      <c r="I224" s="28"/>
      <c r="M224" s="31"/>
      <c r="N224" s="31"/>
      <c r="O224" s="31"/>
      <c r="P224" s="31"/>
      <c r="Q224" s="31"/>
      <c r="R224" s="31"/>
      <c r="S224" s="31"/>
      <c r="T224" s="31"/>
      <c r="U224" s="31"/>
      <c r="Y224" s="31"/>
      <c r="Z224" s="31"/>
      <c r="AA224" s="31"/>
    </row>
    <row r="225" spans="1:27" s="6" customFormat="1">
      <c r="A225" s="10"/>
      <c r="B225" s="10"/>
      <c r="C225" s="177"/>
      <c r="D225" s="31"/>
      <c r="E225" s="178" t="str">
        <f>IF($C225="","",VLOOKUP($C225,分類コード!$B$1:$C$11,2,0))</f>
        <v/>
      </c>
      <c r="F225" s="30"/>
      <c r="G225" s="28"/>
      <c r="H225" s="13"/>
      <c r="I225" s="28"/>
      <c r="M225" s="31"/>
      <c r="N225" s="31"/>
      <c r="O225" s="31"/>
      <c r="P225" s="31"/>
      <c r="Q225" s="31"/>
      <c r="R225" s="31"/>
      <c r="S225" s="31"/>
      <c r="T225" s="31"/>
      <c r="U225" s="31"/>
      <c r="Y225" s="31"/>
      <c r="Z225" s="31"/>
      <c r="AA225" s="31"/>
    </row>
    <row r="226" spans="1:27" s="6" customFormat="1">
      <c r="A226" s="10"/>
      <c r="B226" s="10"/>
      <c r="C226" s="177"/>
      <c r="D226" s="31"/>
      <c r="E226" s="178" t="str">
        <f>IF($C226="","",VLOOKUP($C226,分類コード!$B$1:$C$11,2,0))</f>
        <v/>
      </c>
      <c r="F226" s="30"/>
      <c r="G226" s="28"/>
      <c r="H226" s="13"/>
      <c r="I226" s="28"/>
      <c r="M226" s="31"/>
      <c r="N226" s="31"/>
      <c r="O226" s="31"/>
      <c r="P226" s="31"/>
      <c r="Q226" s="31"/>
      <c r="R226" s="31"/>
      <c r="S226" s="31"/>
      <c r="T226" s="31"/>
      <c r="U226" s="31"/>
      <c r="Y226" s="31"/>
      <c r="Z226" s="31"/>
      <c r="AA226" s="31"/>
    </row>
    <row r="227" spans="1:27" s="6" customFormat="1">
      <c r="A227" s="10"/>
      <c r="B227" s="10"/>
      <c r="C227" s="177"/>
      <c r="D227" s="31"/>
      <c r="E227" s="178" t="str">
        <f>IF($C227="","",VLOOKUP($C227,分類コード!$B$1:$C$11,2,0))</f>
        <v/>
      </c>
      <c r="F227" s="30"/>
      <c r="G227" s="28"/>
      <c r="H227" s="13"/>
      <c r="I227" s="28"/>
      <c r="M227" s="31"/>
      <c r="N227" s="31"/>
      <c r="O227" s="31"/>
      <c r="P227" s="31"/>
      <c r="Q227" s="31"/>
      <c r="R227" s="31"/>
      <c r="S227" s="31"/>
      <c r="T227" s="31"/>
      <c r="U227" s="31"/>
      <c r="Y227" s="31"/>
      <c r="Z227" s="31"/>
      <c r="AA227" s="31"/>
    </row>
    <row r="228" spans="1:27" s="6" customFormat="1">
      <c r="A228" s="10"/>
      <c r="B228" s="10"/>
      <c r="C228" s="177"/>
      <c r="D228" s="31"/>
      <c r="E228" s="178" t="str">
        <f>IF($C228="","",VLOOKUP($C228,分類コード!$B$1:$C$11,2,0))</f>
        <v/>
      </c>
      <c r="F228" s="30"/>
      <c r="G228" s="28"/>
      <c r="H228" s="13"/>
      <c r="I228" s="28"/>
      <c r="M228" s="31"/>
      <c r="N228" s="31"/>
      <c r="O228" s="31"/>
      <c r="P228" s="31"/>
      <c r="Q228" s="31"/>
      <c r="R228" s="31"/>
      <c r="S228" s="31"/>
      <c r="T228" s="31"/>
      <c r="U228" s="31"/>
      <c r="Y228" s="31"/>
      <c r="Z228" s="31"/>
      <c r="AA228" s="31"/>
    </row>
    <row r="229" spans="1:27" s="6" customFormat="1">
      <c r="A229" s="10"/>
      <c r="B229" s="10"/>
      <c r="C229" s="177"/>
      <c r="D229" s="31"/>
      <c r="E229" s="178" t="str">
        <f>IF($C229="","",VLOOKUP($C229,分類コード!$B$1:$C$11,2,0))</f>
        <v/>
      </c>
      <c r="F229" s="30"/>
      <c r="G229" s="28"/>
      <c r="H229" s="13"/>
      <c r="I229" s="28"/>
      <c r="M229" s="31"/>
      <c r="N229" s="31"/>
      <c r="O229" s="31"/>
      <c r="P229" s="31"/>
      <c r="Q229" s="31"/>
      <c r="R229" s="31"/>
      <c r="S229" s="31"/>
      <c r="T229" s="31"/>
      <c r="U229" s="31"/>
      <c r="Y229" s="31"/>
      <c r="Z229" s="31"/>
      <c r="AA229" s="31"/>
    </row>
    <row r="230" spans="1:27" s="6" customFormat="1">
      <c r="A230" s="10"/>
      <c r="B230" s="10"/>
      <c r="C230" s="177"/>
      <c r="D230" s="31"/>
      <c r="E230" s="178" t="str">
        <f>IF($C230="","",VLOOKUP($C230,分類コード!$B$1:$C$11,2,0))</f>
        <v/>
      </c>
      <c r="F230" s="30"/>
      <c r="G230" s="28"/>
      <c r="H230" s="13"/>
      <c r="I230" s="28"/>
      <c r="M230" s="31"/>
      <c r="N230" s="31"/>
      <c r="O230" s="31"/>
      <c r="P230" s="31"/>
      <c r="Q230" s="31"/>
      <c r="R230" s="31"/>
      <c r="S230" s="31"/>
      <c r="T230" s="31"/>
      <c r="U230" s="31"/>
      <c r="Y230" s="31"/>
      <c r="Z230" s="31"/>
      <c r="AA230" s="31"/>
    </row>
    <row r="231" spans="1:27" s="6" customFormat="1">
      <c r="A231" s="10"/>
      <c r="B231" s="10"/>
      <c r="C231" s="177"/>
      <c r="D231" s="31"/>
      <c r="E231" s="178" t="str">
        <f>IF($C231="","",VLOOKUP($C231,分類コード!$B$1:$C$11,2,0))</f>
        <v/>
      </c>
      <c r="F231" s="30"/>
      <c r="G231" s="28"/>
      <c r="H231" s="13"/>
      <c r="I231" s="28"/>
      <c r="M231" s="31"/>
      <c r="N231" s="31"/>
      <c r="O231" s="31"/>
      <c r="P231" s="31"/>
      <c r="Q231" s="31"/>
      <c r="R231" s="31"/>
      <c r="S231" s="31"/>
      <c r="T231" s="31"/>
      <c r="U231" s="31"/>
      <c r="Y231" s="31"/>
      <c r="Z231" s="31"/>
      <c r="AA231" s="31"/>
    </row>
    <row r="232" spans="1:27" s="6" customFormat="1">
      <c r="A232" s="10"/>
      <c r="B232" s="10"/>
      <c r="C232" s="177"/>
      <c r="D232" s="31"/>
      <c r="E232" s="178" t="str">
        <f>IF($C232="","",VLOOKUP($C232,分類コード!$B$1:$C$11,2,0))</f>
        <v/>
      </c>
      <c r="F232" s="30"/>
      <c r="G232" s="28"/>
      <c r="H232" s="13"/>
      <c r="I232" s="28"/>
      <c r="M232" s="31"/>
      <c r="N232" s="31"/>
      <c r="O232" s="31"/>
      <c r="P232" s="31"/>
      <c r="Q232" s="31"/>
      <c r="R232" s="31"/>
      <c r="S232" s="31"/>
      <c r="T232" s="31"/>
      <c r="U232" s="31"/>
      <c r="Y232" s="31"/>
      <c r="Z232" s="31"/>
      <c r="AA232" s="31"/>
    </row>
    <row r="233" spans="1:27" s="6" customFormat="1">
      <c r="A233" s="10"/>
      <c r="B233" s="10"/>
      <c r="C233" s="177"/>
      <c r="D233" s="31"/>
      <c r="E233" s="178" t="str">
        <f>IF($C233="","",VLOOKUP($C233,分類コード!$B$1:$C$11,2,0))</f>
        <v/>
      </c>
      <c r="F233" s="30"/>
      <c r="G233" s="28"/>
      <c r="H233" s="13"/>
      <c r="I233" s="28"/>
      <c r="M233" s="31"/>
      <c r="N233" s="31"/>
      <c r="O233" s="31"/>
      <c r="P233" s="31"/>
      <c r="Q233" s="31"/>
      <c r="R233" s="31"/>
      <c r="S233" s="31"/>
      <c r="T233" s="31"/>
      <c r="U233" s="31"/>
      <c r="Y233" s="31"/>
      <c r="Z233" s="31"/>
      <c r="AA233" s="31"/>
    </row>
    <row r="234" spans="1:27" s="6" customFormat="1">
      <c r="A234" s="10"/>
      <c r="B234" s="10"/>
      <c r="C234" s="177"/>
      <c r="D234" s="31"/>
      <c r="E234" s="178" t="str">
        <f>IF($C234="","",VLOOKUP($C234,分類コード!$B$1:$C$11,2,0))</f>
        <v/>
      </c>
      <c r="F234" s="30"/>
      <c r="G234" s="28"/>
      <c r="H234" s="13"/>
      <c r="I234" s="28"/>
      <c r="M234" s="31"/>
      <c r="N234" s="31"/>
      <c r="O234" s="31"/>
      <c r="P234" s="31"/>
      <c r="Q234" s="31"/>
      <c r="R234" s="31"/>
      <c r="S234" s="31"/>
      <c r="T234" s="31"/>
      <c r="U234" s="31"/>
      <c r="Y234" s="31"/>
      <c r="Z234" s="31"/>
      <c r="AA234" s="31"/>
    </row>
    <row r="235" spans="1:27" s="6" customFormat="1">
      <c r="A235" s="10"/>
      <c r="B235" s="10"/>
      <c r="C235" s="177"/>
      <c r="D235" s="31"/>
      <c r="E235" s="178" t="str">
        <f>IF($C235="","",VLOOKUP($C235,分類コード!$B$1:$C$11,2,0))</f>
        <v/>
      </c>
      <c r="F235" s="30"/>
      <c r="G235" s="28"/>
      <c r="H235" s="13"/>
      <c r="I235" s="28"/>
      <c r="M235" s="31"/>
      <c r="N235" s="31"/>
      <c r="O235" s="31"/>
      <c r="P235" s="31"/>
      <c r="Q235" s="31"/>
      <c r="R235" s="31"/>
      <c r="S235" s="31"/>
      <c r="T235" s="31"/>
      <c r="U235" s="31"/>
      <c r="Y235" s="31"/>
      <c r="Z235" s="31"/>
      <c r="AA235" s="31"/>
    </row>
    <row r="236" spans="1:27" s="6" customFormat="1">
      <c r="A236" s="10"/>
      <c r="B236" s="10"/>
      <c r="C236" s="177"/>
      <c r="D236" s="31"/>
      <c r="E236" s="178" t="str">
        <f>IF($C236="","",VLOOKUP($C236,分類コード!$B$1:$C$11,2,0))</f>
        <v/>
      </c>
      <c r="F236" s="30"/>
      <c r="G236" s="28"/>
      <c r="H236" s="13"/>
      <c r="I236" s="28"/>
      <c r="M236" s="31"/>
      <c r="N236" s="31"/>
      <c r="O236" s="31"/>
      <c r="P236" s="31"/>
      <c r="Q236" s="31"/>
      <c r="R236" s="31"/>
      <c r="S236" s="31"/>
      <c r="T236" s="31"/>
      <c r="U236" s="31"/>
      <c r="Y236" s="31"/>
      <c r="Z236" s="31"/>
      <c r="AA236" s="31"/>
    </row>
    <row r="237" spans="1:27" s="6" customFormat="1">
      <c r="A237" s="10"/>
      <c r="B237" s="10"/>
      <c r="C237" s="177"/>
      <c r="D237" s="31"/>
      <c r="E237" s="178" t="str">
        <f>IF($C237="","",VLOOKUP($C237,分類コード!$B$1:$C$11,2,0))</f>
        <v/>
      </c>
      <c r="F237" s="30"/>
      <c r="G237" s="28"/>
      <c r="H237" s="13"/>
      <c r="I237" s="28"/>
      <c r="M237" s="31"/>
      <c r="N237" s="31"/>
      <c r="O237" s="31"/>
      <c r="P237" s="31"/>
      <c r="Q237" s="31"/>
      <c r="R237" s="31"/>
      <c r="S237" s="31"/>
      <c r="T237" s="31"/>
      <c r="U237" s="31"/>
      <c r="Y237" s="31"/>
      <c r="Z237" s="31"/>
      <c r="AA237" s="31"/>
    </row>
    <row r="238" spans="1:27" s="6" customFormat="1">
      <c r="A238" s="10"/>
      <c r="B238" s="10"/>
      <c r="C238" s="177"/>
      <c r="D238" s="31"/>
      <c r="E238" s="178" t="str">
        <f>IF($C238="","",VLOOKUP($C238,分類コード!$B$1:$C$11,2,0))</f>
        <v/>
      </c>
      <c r="F238" s="30"/>
      <c r="G238" s="28"/>
      <c r="H238" s="13"/>
      <c r="I238" s="28"/>
      <c r="M238" s="31"/>
      <c r="N238" s="31"/>
      <c r="O238" s="31"/>
      <c r="P238" s="31"/>
      <c r="Q238" s="31"/>
      <c r="R238" s="31"/>
      <c r="S238" s="31"/>
      <c r="T238" s="31"/>
      <c r="U238" s="31"/>
      <c r="Y238" s="31"/>
      <c r="Z238" s="31"/>
      <c r="AA238" s="31"/>
    </row>
    <row r="239" spans="1:27" s="6" customFormat="1">
      <c r="A239" s="10"/>
      <c r="B239" s="10"/>
      <c r="C239" s="177"/>
      <c r="D239" s="31"/>
      <c r="E239" s="178" t="str">
        <f>IF($C239="","",VLOOKUP($C239,分類コード!$B$1:$C$11,2,0))</f>
        <v/>
      </c>
      <c r="F239" s="30"/>
      <c r="G239" s="28"/>
      <c r="H239" s="13"/>
      <c r="I239" s="28"/>
      <c r="M239" s="31"/>
      <c r="N239" s="31"/>
      <c r="O239" s="31"/>
      <c r="P239" s="31"/>
      <c r="Q239" s="31"/>
      <c r="R239" s="31"/>
      <c r="S239" s="31"/>
      <c r="T239" s="31"/>
      <c r="U239" s="31"/>
      <c r="Y239" s="31"/>
      <c r="Z239" s="31"/>
      <c r="AA239" s="31"/>
    </row>
    <row r="240" spans="1:27" s="6" customFormat="1">
      <c r="A240" s="10"/>
      <c r="B240" s="10"/>
      <c r="C240" s="177"/>
      <c r="D240" s="31"/>
      <c r="E240" s="178" t="str">
        <f>IF($C240="","",VLOOKUP($C240,分類コード!$B$1:$C$11,2,0))</f>
        <v/>
      </c>
      <c r="F240" s="30"/>
      <c r="G240" s="28"/>
      <c r="H240" s="13"/>
      <c r="I240" s="28"/>
      <c r="M240" s="31"/>
      <c r="N240" s="31"/>
      <c r="O240" s="31"/>
      <c r="P240" s="31"/>
      <c r="Q240" s="31"/>
      <c r="R240" s="31"/>
      <c r="S240" s="31"/>
      <c r="T240" s="31"/>
      <c r="U240" s="31"/>
      <c r="Y240" s="31"/>
      <c r="Z240" s="31"/>
      <c r="AA240" s="31"/>
    </row>
    <row r="241" spans="1:27" s="6" customFormat="1">
      <c r="A241" s="10"/>
      <c r="B241" s="10"/>
      <c r="C241" s="177"/>
      <c r="D241" s="31"/>
      <c r="E241" s="178" t="str">
        <f>IF($C241="","",VLOOKUP($C241,分類コード!$B$1:$C$11,2,0))</f>
        <v/>
      </c>
      <c r="F241" s="30"/>
      <c r="G241" s="28"/>
      <c r="H241" s="13"/>
      <c r="I241" s="28"/>
      <c r="M241" s="31"/>
      <c r="N241" s="31"/>
      <c r="O241" s="31"/>
      <c r="P241" s="31"/>
      <c r="Q241" s="31"/>
      <c r="R241" s="31"/>
      <c r="S241" s="31"/>
      <c r="T241" s="31"/>
      <c r="U241" s="31"/>
      <c r="Y241" s="31"/>
      <c r="Z241" s="31"/>
      <c r="AA241" s="31"/>
    </row>
    <row r="242" spans="1:27" s="6" customFormat="1">
      <c r="A242" s="10"/>
      <c r="B242" s="10"/>
      <c r="C242" s="177"/>
      <c r="D242" s="31"/>
      <c r="E242" s="178" t="str">
        <f>IF($C242="","",VLOOKUP($C242,分類コード!$B$1:$C$11,2,0))</f>
        <v/>
      </c>
      <c r="F242" s="30"/>
      <c r="G242" s="28"/>
      <c r="H242" s="13"/>
      <c r="I242" s="28"/>
      <c r="M242" s="31"/>
      <c r="N242" s="31"/>
      <c r="O242" s="31"/>
      <c r="P242" s="31"/>
      <c r="Q242" s="31"/>
      <c r="R242" s="31"/>
      <c r="S242" s="31"/>
      <c r="T242" s="31"/>
      <c r="U242" s="31"/>
      <c r="Y242" s="31"/>
      <c r="Z242" s="31"/>
      <c r="AA242" s="31"/>
    </row>
    <row r="243" spans="1:27" s="6" customFormat="1">
      <c r="A243" s="10"/>
      <c r="B243" s="10"/>
      <c r="C243" s="177"/>
      <c r="D243" s="31"/>
      <c r="E243" s="178" t="str">
        <f>IF($C243="","",VLOOKUP($C243,分類コード!$B$1:$C$11,2,0))</f>
        <v/>
      </c>
      <c r="F243" s="30"/>
      <c r="G243" s="28"/>
      <c r="H243" s="13"/>
      <c r="I243" s="28"/>
      <c r="M243" s="31"/>
      <c r="N243" s="31"/>
      <c r="O243" s="31"/>
      <c r="P243" s="31"/>
      <c r="Q243" s="31"/>
      <c r="R243" s="31"/>
      <c r="S243" s="31"/>
      <c r="T243" s="31"/>
      <c r="U243" s="31"/>
      <c r="Y243" s="31"/>
      <c r="Z243" s="31"/>
      <c r="AA243" s="31"/>
    </row>
    <row r="244" spans="1:27" s="6" customFormat="1">
      <c r="A244" s="10"/>
      <c r="B244" s="10"/>
      <c r="C244" s="177"/>
      <c r="D244" s="31"/>
      <c r="E244" s="178" t="str">
        <f>IF($C244="","",VLOOKUP($C244,分類コード!$B$1:$C$11,2,0))</f>
        <v/>
      </c>
      <c r="F244" s="30"/>
      <c r="G244" s="28"/>
      <c r="H244" s="13"/>
      <c r="I244" s="28"/>
      <c r="M244" s="31"/>
      <c r="N244" s="31"/>
      <c r="O244" s="31"/>
      <c r="P244" s="31"/>
      <c r="Q244" s="31"/>
      <c r="R244" s="31"/>
      <c r="S244" s="31"/>
      <c r="T244" s="31"/>
      <c r="U244" s="31"/>
      <c r="Y244" s="31"/>
      <c r="Z244" s="31"/>
      <c r="AA244" s="31"/>
    </row>
    <row r="245" spans="1:27" s="6" customFormat="1">
      <c r="A245" s="10"/>
      <c r="B245" s="10"/>
      <c r="C245" s="177"/>
      <c r="D245" s="31"/>
      <c r="E245" s="178" t="str">
        <f>IF($C245="","",VLOOKUP($C245,分類コード!$B$1:$C$11,2,0))</f>
        <v/>
      </c>
      <c r="F245" s="30"/>
      <c r="G245" s="28"/>
      <c r="H245" s="13"/>
      <c r="I245" s="28"/>
      <c r="M245" s="31"/>
      <c r="N245" s="31"/>
      <c r="O245" s="31"/>
      <c r="P245" s="31"/>
      <c r="Q245" s="31"/>
      <c r="R245" s="31"/>
      <c r="S245" s="31"/>
      <c r="T245" s="31"/>
      <c r="U245" s="31"/>
      <c r="Y245" s="31"/>
      <c r="Z245" s="31"/>
      <c r="AA245" s="31"/>
    </row>
    <row r="246" spans="1:27" s="6" customFormat="1">
      <c r="A246" s="10"/>
      <c r="B246" s="10"/>
      <c r="C246" s="177"/>
      <c r="D246" s="31"/>
      <c r="E246" s="178" t="str">
        <f>IF($C246="","",VLOOKUP($C246,分類コード!$B$1:$C$11,2,0))</f>
        <v/>
      </c>
      <c r="F246" s="30"/>
      <c r="G246" s="28"/>
      <c r="H246" s="13"/>
      <c r="I246" s="28"/>
      <c r="M246" s="31"/>
      <c r="N246" s="31"/>
      <c r="O246" s="31"/>
      <c r="P246" s="31"/>
      <c r="Q246" s="31"/>
      <c r="R246" s="31"/>
      <c r="S246" s="31"/>
      <c r="T246" s="31"/>
      <c r="U246" s="31"/>
      <c r="Y246" s="31"/>
      <c r="Z246" s="31"/>
      <c r="AA246" s="31"/>
    </row>
    <row r="247" spans="1:27" s="6" customFormat="1">
      <c r="A247" s="10"/>
      <c r="B247" s="10"/>
      <c r="C247" s="177"/>
      <c r="D247" s="31"/>
      <c r="E247" s="178" t="str">
        <f>IF($C247="","",VLOOKUP($C247,分類コード!$B$1:$C$11,2,0))</f>
        <v/>
      </c>
      <c r="F247" s="30"/>
      <c r="G247" s="28"/>
      <c r="H247" s="13"/>
      <c r="I247" s="28"/>
      <c r="M247" s="31"/>
      <c r="N247" s="31"/>
      <c r="O247" s="31"/>
      <c r="P247" s="31"/>
      <c r="Q247" s="31"/>
      <c r="R247" s="31"/>
      <c r="S247" s="31"/>
      <c r="T247" s="31"/>
      <c r="U247" s="31"/>
      <c r="Y247" s="31"/>
      <c r="Z247" s="31"/>
      <c r="AA247" s="31"/>
    </row>
    <row r="248" spans="1:27" s="6" customFormat="1">
      <c r="A248" s="10"/>
      <c r="B248" s="10"/>
      <c r="C248" s="177"/>
      <c r="D248" s="31"/>
      <c r="E248" s="178" t="str">
        <f>IF($C248="","",VLOOKUP($C248,分類コード!$B$1:$C$11,2,0))</f>
        <v/>
      </c>
      <c r="F248" s="30"/>
      <c r="G248" s="28"/>
      <c r="H248" s="13"/>
      <c r="I248" s="28"/>
      <c r="M248" s="31"/>
      <c r="N248" s="31"/>
      <c r="O248" s="31"/>
      <c r="P248" s="31"/>
      <c r="Q248" s="31"/>
      <c r="R248" s="31"/>
      <c r="S248" s="31"/>
      <c r="T248" s="31"/>
      <c r="U248" s="31"/>
      <c r="Y248" s="31"/>
      <c r="Z248" s="31"/>
      <c r="AA248" s="31"/>
    </row>
    <row r="249" spans="1:27" s="6" customFormat="1">
      <c r="A249" s="10"/>
      <c r="B249" s="10"/>
      <c r="C249" s="177"/>
      <c r="D249" s="31"/>
      <c r="E249" s="178" t="str">
        <f>IF($C249="","",VLOOKUP($C249,分類コード!$B$1:$C$11,2,0))</f>
        <v/>
      </c>
      <c r="F249" s="30"/>
      <c r="G249" s="28"/>
      <c r="H249" s="13"/>
      <c r="I249" s="28"/>
      <c r="M249" s="31"/>
      <c r="N249" s="31"/>
      <c r="O249" s="31"/>
      <c r="P249" s="31"/>
      <c r="Q249" s="31"/>
      <c r="R249" s="31"/>
      <c r="S249" s="31"/>
      <c r="T249" s="31"/>
      <c r="U249" s="31"/>
      <c r="Y249" s="31"/>
      <c r="Z249" s="31"/>
      <c r="AA249" s="31"/>
    </row>
    <row r="250" spans="1:27" s="6" customFormat="1">
      <c r="A250" s="10"/>
      <c r="B250" s="10"/>
      <c r="C250" s="177"/>
      <c r="D250" s="31"/>
      <c r="E250" s="178" t="str">
        <f>IF($C250="","",VLOOKUP($C250,分類コード!$B$1:$C$11,2,0))</f>
        <v/>
      </c>
      <c r="F250" s="30"/>
      <c r="G250" s="28"/>
      <c r="H250" s="13"/>
      <c r="I250" s="28"/>
      <c r="M250" s="31"/>
      <c r="N250" s="31"/>
      <c r="O250" s="31"/>
      <c r="P250" s="31"/>
      <c r="Q250" s="31"/>
      <c r="R250" s="31"/>
      <c r="S250" s="31"/>
      <c r="T250" s="31"/>
      <c r="U250" s="31"/>
      <c r="Y250" s="31"/>
      <c r="Z250" s="31"/>
      <c r="AA250" s="31"/>
    </row>
    <row r="251" spans="1:27" s="6" customFormat="1">
      <c r="A251" s="10"/>
      <c r="B251" s="10"/>
      <c r="C251" s="177"/>
      <c r="D251" s="31"/>
      <c r="E251" s="178" t="str">
        <f>IF($C251="","",VLOOKUP($C251,分類コード!$B$1:$C$11,2,0))</f>
        <v/>
      </c>
      <c r="F251" s="30"/>
      <c r="G251" s="28"/>
      <c r="H251" s="13"/>
      <c r="I251" s="28"/>
      <c r="M251" s="31"/>
      <c r="N251" s="31"/>
      <c r="O251" s="31"/>
      <c r="P251" s="31"/>
      <c r="Q251" s="31"/>
      <c r="R251" s="31"/>
      <c r="S251" s="31"/>
      <c r="T251" s="31"/>
      <c r="U251" s="31"/>
      <c r="Y251" s="31"/>
      <c r="Z251" s="31"/>
      <c r="AA251" s="31"/>
    </row>
    <row r="252" spans="1:27" s="6" customFormat="1">
      <c r="A252" s="10"/>
      <c r="B252" s="10"/>
      <c r="C252" s="177"/>
      <c r="D252" s="31"/>
      <c r="E252" s="178" t="str">
        <f>IF($C252="","",VLOOKUP($C252,分類コード!$B$1:$C$11,2,0))</f>
        <v/>
      </c>
      <c r="F252" s="30"/>
      <c r="G252" s="28"/>
      <c r="H252" s="13"/>
      <c r="I252" s="28"/>
      <c r="M252" s="31"/>
      <c r="N252" s="31"/>
      <c r="O252" s="31"/>
      <c r="P252" s="31"/>
      <c r="Q252" s="31"/>
      <c r="R252" s="31"/>
      <c r="S252" s="31"/>
      <c r="T252" s="31"/>
      <c r="U252" s="31"/>
      <c r="Y252" s="31"/>
      <c r="Z252" s="31"/>
      <c r="AA252" s="31"/>
    </row>
    <row r="253" spans="1:27" s="6" customFormat="1">
      <c r="A253" s="10"/>
      <c r="B253" s="10"/>
      <c r="C253" s="177"/>
      <c r="D253" s="31"/>
      <c r="E253" s="178" t="str">
        <f>IF($C253="","",VLOOKUP($C253,分類コード!$B$1:$C$11,2,0))</f>
        <v/>
      </c>
      <c r="F253" s="30"/>
      <c r="G253" s="28"/>
      <c r="H253" s="13"/>
      <c r="I253" s="28"/>
      <c r="M253" s="31"/>
      <c r="N253" s="31"/>
      <c r="O253" s="31"/>
      <c r="P253" s="31"/>
      <c r="Q253" s="31"/>
      <c r="R253" s="31"/>
      <c r="S253" s="31"/>
      <c r="T253" s="31"/>
      <c r="U253" s="31"/>
      <c r="Y253" s="31"/>
      <c r="Z253" s="31"/>
      <c r="AA253" s="31"/>
    </row>
    <row r="254" spans="1:27" s="6" customFormat="1">
      <c r="A254" s="10"/>
      <c r="B254" s="10"/>
      <c r="C254" s="177"/>
      <c r="D254" s="31"/>
      <c r="E254" s="178" t="str">
        <f>IF($C254="","",VLOOKUP($C254,分類コード!$B$1:$C$11,2,0))</f>
        <v/>
      </c>
      <c r="F254" s="30"/>
      <c r="G254" s="28"/>
      <c r="H254" s="13"/>
      <c r="I254" s="28"/>
      <c r="M254" s="31"/>
      <c r="N254" s="31"/>
      <c r="O254" s="31"/>
      <c r="P254" s="31"/>
      <c r="Q254" s="31"/>
      <c r="R254" s="31"/>
      <c r="S254" s="31"/>
      <c r="T254" s="31"/>
      <c r="U254" s="31"/>
      <c r="Y254" s="31"/>
      <c r="Z254" s="31"/>
      <c r="AA254" s="31"/>
    </row>
    <row r="255" spans="1:27" s="6" customFormat="1">
      <c r="A255" s="10"/>
      <c r="B255" s="10"/>
      <c r="C255" s="177"/>
      <c r="D255" s="31"/>
      <c r="E255" s="178" t="str">
        <f>IF($C255="","",VLOOKUP($C255,分類コード!$B$1:$C$11,2,0))</f>
        <v/>
      </c>
      <c r="F255" s="30"/>
      <c r="G255" s="28"/>
      <c r="H255" s="13"/>
      <c r="I255" s="28"/>
      <c r="M255" s="31"/>
      <c r="N255" s="31"/>
      <c r="O255" s="31"/>
      <c r="P255" s="31"/>
      <c r="Q255" s="31"/>
      <c r="R255" s="31"/>
      <c r="S255" s="31"/>
      <c r="T255" s="31"/>
      <c r="U255" s="31"/>
      <c r="Y255" s="31"/>
      <c r="Z255" s="31"/>
      <c r="AA255" s="31"/>
    </row>
    <row r="256" spans="1:27" s="6" customFormat="1">
      <c r="A256" s="10"/>
      <c r="B256" s="10"/>
      <c r="C256" s="177"/>
      <c r="D256" s="31"/>
      <c r="E256" s="178" t="str">
        <f>IF($C256="","",VLOOKUP($C256,分類コード!$B$1:$C$11,2,0))</f>
        <v/>
      </c>
      <c r="F256" s="30"/>
      <c r="G256" s="28"/>
      <c r="H256" s="13"/>
      <c r="I256" s="28"/>
      <c r="M256" s="31"/>
      <c r="N256" s="31"/>
      <c r="O256" s="31"/>
      <c r="P256" s="31"/>
      <c r="Q256" s="31"/>
      <c r="R256" s="31"/>
      <c r="S256" s="31"/>
      <c r="T256" s="31"/>
      <c r="U256" s="31"/>
      <c r="Y256" s="31"/>
      <c r="Z256" s="31"/>
      <c r="AA256" s="31"/>
    </row>
    <row r="257" spans="1:27" s="6" customFormat="1">
      <c r="A257" s="10"/>
      <c r="B257" s="10"/>
      <c r="C257" s="177"/>
      <c r="D257" s="31"/>
      <c r="E257" s="178" t="str">
        <f>IF($C257="","",VLOOKUP($C257,分類コード!$B$1:$C$11,2,0))</f>
        <v/>
      </c>
      <c r="F257" s="30"/>
      <c r="G257" s="28"/>
      <c r="H257" s="13"/>
      <c r="I257" s="28"/>
      <c r="M257" s="31"/>
      <c r="N257" s="31"/>
      <c r="O257" s="31"/>
      <c r="P257" s="31"/>
      <c r="Q257" s="31"/>
      <c r="R257" s="31"/>
      <c r="S257" s="31"/>
      <c r="T257" s="31"/>
      <c r="U257" s="31"/>
      <c r="Y257" s="31"/>
      <c r="Z257" s="31"/>
      <c r="AA257" s="31"/>
    </row>
    <row r="258" spans="1:27" s="6" customFormat="1">
      <c r="A258" s="10"/>
      <c r="B258" s="10"/>
      <c r="C258" s="177"/>
      <c r="D258" s="31"/>
      <c r="E258" s="178" t="str">
        <f>IF($C258="","",VLOOKUP($C258,分類コード!$B$1:$C$11,2,0))</f>
        <v/>
      </c>
      <c r="F258" s="30"/>
      <c r="G258" s="28"/>
      <c r="H258" s="13"/>
      <c r="I258" s="28"/>
      <c r="M258" s="31"/>
      <c r="N258" s="31"/>
      <c r="O258" s="31"/>
      <c r="P258" s="31"/>
      <c r="Q258" s="31"/>
      <c r="R258" s="31"/>
      <c r="S258" s="31"/>
      <c r="T258" s="31"/>
      <c r="U258" s="31"/>
      <c r="Y258" s="31"/>
      <c r="Z258" s="31"/>
      <c r="AA258" s="31"/>
    </row>
    <row r="259" spans="1:27" s="6" customFormat="1">
      <c r="A259" s="10"/>
      <c r="B259" s="10"/>
      <c r="C259" s="177"/>
      <c r="D259" s="31"/>
      <c r="E259" s="178" t="str">
        <f>IF($C259="","",VLOOKUP($C259,分類コード!$B$1:$C$11,2,0))</f>
        <v/>
      </c>
      <c r="F259" s="30"/>
      <c r="G259" s="28"/>
      <c r="H259" s="13"/>
      <c r="I259" s="28"/>
      <c r="M259" s="31"/>
      <c r="N259" s="31"/>
      <c r="O259" s="31"/>
      <c r="P259" s="31"/>
      <c r="Q259" s="31"/>
      <c r="R259" s="31"/>
      <c r="S259" s="31"/>
      <c r="T259" s="31"/>
      <c r="U259" s="31"/>
      <c r="Y259" s="31"/>
      <c r="Z259" s="31"/>
      <c r="AA259" s="31"/>
    </row>
    <row r="260" spans="1:27" s="6" customFormat="1">
      <c r="A260" s="10"/>
      <c r="B260" s="10"/>
      <c r="C260" s="177"/>
      <c r="D260" s="31"/>
      <c r="E260" s="178" t="str">
        <f>IF($C260="","",VLOOKUP($C260,分類コード!$B$1:$C$11,2,0))</f>
        <v/>
      </c>
      <c r="F260" s="30"/>
      <c r="G260" s="28"/>
      <c r="H260" s="13"/>
      <c r="I260" s="28"/>
      <c r="M260" s="31"/>
      <c r="N260" s="31"/>
      <c r="O260" s="31"/>
      <c r="P260" s="31"/>
      <c r="Q260" s="31"/>
      <c r="R260" s="31"/>
      <c r="S260" s="31"/>
      <c r="T260" s="31"/>
      <c r="U260" s="31"/>
      <c r="Y260" s="31"/>
      <c r="Z260" s="31"/>
      <c r="AA260" s="31"/>
    </row>
    <row r="261" spans="1:27" s="6" customFormat="1">
      <c r="A261" s="10"/>
      <c r="B261" s="10"/>
      <c r="C261" s="177"/>
      <c r="D261" s="31"/>
      <c r="E261" s="178" t="str">
        <f>IF($C261="","",VLOOKUP($C261,分類コード!$B$1:$C$11,2,0))</f>
        <v/>
      </c>
      <c r="F261" s="30"/>
      <c r="G261" s="28"/>
      <c r="H261" s="13"/>
      <c r="I261" s="28"/>
      <c r="M261" s="31"/>
      <c r="N261" s="31"/>
      <c r="O261" s="31"/>
      <c r="P261" s="31"/>
      <c r="Q261" s="31"/>
      <c r="R261" s="31"/>
      <c r="S261" s="31"/>
      <c r="T261" s="31"/>
      <c r="U261" s="31"/>
      <c r="Y261" s="31"/>
      <c r="Z261" s="31"/>
      <c r="AA261" s="31"/>
    </row>
    <row r="262" spans="1:27" s="6" customFormat="1">
      <c r="A262" s="10"/>
      <c r="B262" s="10"/>
      <c r="C262" s="177"/>
      <c r="D262" s="31"/>
      <c r="E262" s="178" t="str">
        <f>IF($C262="","",VLOOKUP($C262,分類コード!$B$1:$C$11,2,0))</f>
        <v/>
      </c>
      <c r="F262" s="30"/>
      <c r="G262" s="28"/>
      <c r="H262" s="13"/>
      <c r="I262" s="28"/>
      <c r="M262" s="31"/>
      <c r="N262" s="31"/>
      <c r="O262" s="31"/>
      <c r="P262" s="31"/>
      <c r="Q262" s="31"/>
      <c r="R262" s="31"/>
      <c r="S262" s="31"/>
      <c r="T262" s="31"/>
      <c r="U262" s="31"/>
      <c r="Y262" s="31"/>
      <c r="Z262" s="31"/>
      <c r="AA262" s="31"/>
    </row>
    <row r="263" spans="1:27" s="6" customFormat="1">
      <c r="A263" s="10"/>
      <c r="B263" s="10"/>
      <c r="C263" s="177"/>
      <c r="D263" s="31"/>
      <c r="E263" s="178" t="str">
        <f>IF($C263="","",VLOOKUP($C263,分類コード!$B$1:$C$11,2,0))</f>
        <v/>
      </c>
      <c r="F263" s="30"/>
      <c r="G263" s="28"/>
      <c r="H263" s="13"/>
      <c r="I263" s="28"/>
      <c r="M263" s="31"/>
      <c r="N263" s="31"/>
      <c r="O263" s="31"/>
      <c r="P263" s="31"/>
      <c r="Q263" s="31"/>
      <c r="R263" s="31"/>
      <c r="S263" s="31"/>
      <c r="T263" s="31"/>
      <c r="U263" s="31"/>
      <c r="Y263" s="31"/>
      <c r="Z263" s="31"/>
      <c r="AA263" s="31"/>
    </row>
    <row r="264" spans="1:27" s="6" customFormat="1">
      <c r="A264" s="10"/>
      <c r="B264" s="10"/>
      <c r="C264" s="177"/>
      <c r="D264" s="31"/>
      <c r="E264" s="178" t="str">
        <f>IF($C264="","",VLOOKUP($C264,分類コード!$B$1:$C$11,2,0))</f>
        <v/>
      </c>
      <c r="F264" s="30"/>
      <c r="G264" s="28"/>
      <c r="H264" s="13"/>
      <c r="I264" s="28"/>
      <c r="M264" s="31"/>
      <c r="N264" s="31"/>
      <c r="O264" s="31"/>
      <c r="P264" s="31"/>
      <c r="Q264" s="31"/>
      <c r="R264" s="31"/>
      <c r="S264" s="31"/>
      <c r="T264" s="31"/>
      <c r="U264" s="31"/>
      <c r="Y264" s="31"/>
      <c r="Z264" s="31"/>
      <c r="AA264" s="31"/>
    </row>
    <row r="265" spans="1:27" s="6" customFormat="1">
      <c r="A265" s="10"/>
      <c r="B265" s="10"/>
      <c r="C265" s="177"/>
      <c r="D265" s="31"/>
      <c r="E265" s="178" t="str">
        <f>IF($C265="","",VLOOKUP($C265,分類コード!$B$1:$C$11,2,0))</f>
        <v/>
      </c>
      <c r="F265" s="30"/>
      <c r="G265" s="28"/>
      <c r="H265" s="13"/>
      <c r="I265" s="28"/>
      <c r="M265" s="31"/>
      <c r="N265" s="31"/>
      <c r="O265" s="31"/>
      <c r="P265" s="31"/>
      <c r="Q265" s="31"/>
      <c r="R265" s="31"/>
      <c r="S265" s="31"/>
      <c r="T265" s="31"/>
      <c r="U265" s="31"/>
      <c r="Y265" s="31"/>
      <c r="Z265" s="31"/>
      <c r="AA265" s="31"/>
    </row>
    <row r="266" spans="1:27" s="6" customFormat="1">
      <c r="A266" s="10"/>
      <c r="B266" s="10"/>
      <c r="C266" s="177"/>
      <c r="D266" s="31"/>
      <c r="E266" s="178" t="str">
        <f>IF($C266="","",VLOOKUP($C266,分類コード!$B$1:$C$11,2,0))</f>
        <v/>
      </c>
      <c r="F266" s="30"/>
      <c r="G266" s="28"/>
      <c r="H266" s="13"/>
      <c r="I266" s="28"/>
      <c r="M266" s="31"/>
      <c r="N266" s="31"/>
      <c r="O266" s="31"/>
      <c r="P266" s="31"/>
      <c r="Q266" s="31"/>
      <c r="R266" s="31"/>
      <c r="S266" s="31"/>
      <c r="T266" s="31"/>
      <c r="U266" s="31"/>
      <c r="Y266" s="31"/>
      <c r="Z266" s="31"/>
      <c r="AA266" s="31"/>
    </row>
    <row r="267" spans="1:27" s="6" customFormat="1">
      <c r="A267" s="10"/>
      <c r="B267" s="10"/>
      <c r="C267" s="177"/>
      <c r="D267" s="31"/>
      <c r="E267" s="178" t="str">
        <f>IF($C267="","",VLOOKUP($C267,分類コード!$B$1:$C$11,2,0))</f>
        <v/>
      </c>
      <c r="F267" s="30"/>
      <c r="G267" s="28"/>
      <c r="H267" s="13"/>
      <c r="I267" s="28"/>
      <c r="M267" s="31"/>
      <c r="N267" s="31"/>
      <c r="O267" s="31"/>
      <c r="P267" s="31"/>
      <c r="Q267" s="31"/>
      <c r="R267" s="31"/>
      <c r="S267" s="31"/>
      <c r="T267" s="31"/>
      <c r="U267" s="31"/>
      <c r="Y267" s="31"/>
      <c r="Z267" s="31"/>
      <c r="AA267" s="31"/>
    </row>
    <row r="268" spans="1:27" s="6" customFormat="1">
      <c r="A268" s="10"/>
      <c r="B268" s="10"/>
      <c r="C268" s="177"/>
      <c r="D268" s="31"/>
      <c r="E268" s="178" t="str">
        <f>IF($C268="","",VLOOKUP($C268,分類コード!$B$1:$C$11,2,0))</f>
        <v/>
      </c>
      <c r="F268" s="30"/>
      <c r="G268" s="28"/>
      <c r="H268" s="13"/>
      <c r="I268" s="28"/>
      <c r="M268" s="31"/>
      <c r="N268" s="31"/>
      <c r="O268" s="31"/>
      <c r="P268" s="31"/>
      <c r="Q268" s="31"/>
      <c r="R268" s="31"/>
      <c r="S268" s="31"/>
      <c r="T268" s="31"/>
      <c r="U268" s="31"/>
      <c r="Y268" s="31"/>
      <c r="Z268" s="31"/>
      <c r="AA268" s="31"/>
    </row>
    <row r="269" spans="1:27" s="6" customFormat="1">
      <c r="A269" s="10"/>
      <c r="B269" s="10"/>
      <c r="C269" s="177"/>
      <c r="D269" s="31"/>
      <c r="E269" s="178" t="str">
        <f>IF($C269="","",VLOOKUP($C269,分類コード!$B$1:$C$11,2,0))</f>
        <v/>
      </c>
      <c r="F269" s="30"/>
      <c r="G269" s="28"/>
      <c r="H269" s="13"/>
      <c r="I269" s="28"/>
      <c r="M269" s="31"/>
      <c r="N269" s="31"/>
      <c r="O269" s="31"/>
      <c r="P269" s="31"/>
      <c r="Q269" s="31"/>
      <c r="R269" s="31"/>
      <c r="S269" s="31"/>
      <c r="T269" s="31"/>
      <c r="U269" s="31"/>
      <c r="Y269" s="31"/>
      <c r="Z269" s="31"/>
      <c r="AA269" s="31"/>
    </row>
    <row r="270" spans="1:27" s="6" customFormat="1">
      <c r="A270" s="10"/>
      <c r="B270" s="10"/>
      <c r="C270" s="177"/>
      <c r="D270" s="31"/>
      <c r="E270" s="178" t="str">
        <f>IF($C270="","",VLOOKUP($C270,分類コード!$B$1:$C$11,2,0))</f>
        <v/>
      </c>
      <c r="F270" s="30"/>
      <c r="G270" s="28"/>
      <c r="H270" s="13"/>
      <c r="I270" s="28"/>
      <c r="M270" s="31"/>
      <c r="N270" s="31"/>
      <c r="O270" s="31"/>
      <c r="P270" s="31"/>
      <c r="Q270" s="31"/>
      <c r="R270" s="31"/>
      <c r="S270" s="31"/>
      <c r="T270" s="31"/>
      <c r="U270" s="31"/>
      <c r="Y270" s="31"/>
      <c r="Z270" s="31"/>
      <c r="AA270" s="31"/>
    </row>
    <row r="271" spans="1:27" s="6" customFormat="1">
      <c r="A271" s="10"/>
      <c r="B271" s="10"/>
      <c r="C271" s="177"/>
      <c r="D271" s="31"/>
      <c r="E271" s="178" t="str">
        <f>IF($C271="","",VLOOKUP($C271,分類コード!$B$1:$C$11,2,0))</f>
        <v/>
      </c>
      <c r="F271" s="30"/>
      <c r="G271" s="28"/>
      <c r="H271" s="13"/>
      <c r="I271" s="28"/>
      <c r="M271" s="31"/>
      <c r="N271" s="31"/>
      <c r="O271" s="31"/>
      <c r="P271" s="31"/>
      <c r="Q271" s="31"/>
      <c r="R271" s="31"/>
      <c r="S271" s="31"/>
      <c r="T271" s="31"/>
      <c r="U271" s="31"/>
      <c r="Y271" s="31"/>
      <c r="Z271" s="31"/>
      <c r="AA271" s="31"/>
    </row>
    <row r="272" spans="1:27" s="6" customFormat="1">
      <c r="A272" s="10"/>
      <c r="B272" s="10"/>
      <c r="C272" s="177"/>
      <c r="D272" s="31"/>
      <c r="E272" s="178" t="str">
        <f>IF($C272="","",VLOOKUP($C272,分類コード!$B$1:$C$11,2,0))</f>
        <v/>
      </c>
      <c r="F272" s="30"/>
      <c r="G272" s="28"/>
      <c r="H272" s="13"/>
      <c r="I272" s="28"/>
      <c r="M272" s="31"/>
      <c r="N272" s="31"/>
      <c r="O272" s="31"/>
      <c r="P272" s="31"/>
      <c r="Q272" s="31"/>
      <c r="R272" s="31"/>
      <c r="S272" s="31"/>
      <c r="T272" s="31"/>
      <c r="U272" s="31"/>
      <c r="Y272" s="31"/>
      <c r="Z272" s="31"/>
      <c r="AA272" s="31"/>
    </row>
    <row r="273" spans="1:27" s="6" customFormat="1">
      <c r="A273" s="10"/>
      <c r="B273" s="10"/>
      <c r="C273" s="177"/>
      <c r="D273" s="31"/>
      <c r="E273" s="178" t="str">
        <f>IF($C273="","",VLOOKUP($C273,分類コード!$B$1:$C$11,2,0))</f>
        <v/>
      </c>
      <c r="F273" s="30"/>
      <c r="G273" s="28"/>
      <c r="H273" s="13"/>
      <c r="I273" s="28"/>
      <c r="M273" s="31"/>
      <c r="N273" s="31"/>
      <c r="O273" s="31"/>
      <c r="P273" s="31"/>
      <c r="Q273" s="31"/>
      <c r="R273" s="31"/>
      <c r="S273" s="31"/>
      <c r="T273" s="31"/>
      <c r="U273" s="31"/>
      <c r="Y273" s="31"/>
      <c r="Z273" s="31"/>
      <c r="AA273" s="31"/>
    </row>
    <row r="274" spans="1:27" s="6" customFormat="1">
      <c r="A274" s="10"/>
      <c r="B274" s="10"/>
      <c r="C274" s="177"/>
      <c r="D274" s="31"/>
      <c r="E274" s="178" t="str">
        <f>IF($C274="","",VLOOKUP($C274,分類コード!$B$1:$C$11,2,0))</f>
        <v/>
      </c>
      <c r="F274" s="30"/>
      <c r="G274" s="28"/>
      <c r="H274" s="13"/>
      <c r="I274" s="28"/>
      <c r="M274" s="31"/>
      <c r="N274" s="31"/>
      <c r="O274" s="31"/>
      <c r="P274" s="31"/>
      <c r="Q274" s="31"/>
      <c r="R274" s="31"/>
      <c r="S274" s="31"/>
      <c r="T274" s="31"/>
      <c r="U274" s="31"/>
      <c r="Y274" s="31"/>
      <c r="Z274" s="31"/>
      <c r="AA274" s="31"/>
    </row>
    <row r="275" spans="1:27" s="6" customFormat="1">
      <c r="A275" s="10"/>
      <c r="B275" s="10"/>
      <c r="C275" s="177"/>
      <c r="D275" s="31"/>
      <c r="E275" s="178" t="str">
        <f>IF($C275="","",VLOOKUP($C275,分類コード!$B$1:$C$11,2,0))</f>
        <v/>
      </c>
      <c r="F275" s="30"/>
      <c r="G275" s="28"/>
      <c r="H275" s="13"/>
      <c r="I275" s="28"/>
      <c r="M275" s="31"/>
      <c r="N275" s="31"/>
      <c r="O275" s="31"/>
      <c r="P275" s="31"/>
      <c r="Q275" s="31"/>
      <c r="R275" s="31"/>
      <c r="S275" s="31"/>
      <c r="T275" s="31"/>
      <c r="U275" s="31"/>
      <c r="Y275" s="31"/>
      <c r="Z275" s="31"/>
      <c r="AA275" s="31"/>
    </row>
    <row r="276" spans="1:27" s="6" customFormat="1">
      <c r="A276" s="10"/>
      <c r="B276" s="10"/>
      <c r="C276" s="177"/>
      <c r="D276" s="31"/>
      <c r="E276" s="178" t="str">
        <f>IF($C276="","",VLOOKUP($C276,分類コード!$B$1:$C$11,2,0))</f>
        <v/>
      </c>
      <c r="F276" s="30"/>
      <c r="G276" s="28"/>
      <c r="H276" s="13"/>
      <c r="I276" s="28"/>
      <c r="M276" s="31"/>
      <c r="N276" s="31"/>
      <c r="O276" s="31"/>
      <c r="P276" s="31"/>
      <c r="Q276" s="31"/>
      <c r="R276" s="31"/>
      <c r="S276" s="31"/>
      <c r="T276" s="31"/>
      <c r="U276" s="31"/>
      <c r="Y276" s="31"/>
      <c r="Z276" s="31"/>
      <c r="AA276" s="31"/>
    </row>
    <row r="277" spans="1:27" s="6" customFormat="1">
      <c r="A277" s="10"/>
      <c r="B277" s="10"/>
      <c r="C277" s="177"/>
      <c r="D277" s="31"/>
      <c r="E277" s="178" t="str">
        <f>IF($C277="","",VLOOKUP($C277,分類コード!$B$1:$C$11,2,0))</f>
        <v/>
      </c>
      <c r="F277" s="30"/>
      <c r="G277" s="28"/>
      <c r="H277" s="13"/>
      <c r="I277" s="28"/>
      <c r="M277" s="31"/>
      <c r="N277" s="31"/>
      <c r="O277" s="31"/>
      <c r="P277" s="31"/>
      <c r="Q277" s="31"/>
      <c r="R277" s="31"/>
      <c r="S277" s="31"/>
      <c r="T277" s="31"/>
      <c r="U277" s="31"/>
      <c r="Y277" s="31"/>
      <c r="Z277" s="31"/>
      <c r="AA277" s="31"/>
    </row>
    <row r="278" spans="1:27" s="6" customFormat="1">
      <c r="A278" s="10"/>
      <c r="B278" s="10"/>
      <c r="C278" s="177"/>
      <c r="D278" s="31"/>
      <c r="E278" s="178" t="str">
        <f>IF($C278="","",VLOOKUP($C278,分類コード!$B$1:$C$11,2,0))</f>
        <v/>
      </c>
      <c r="F278" s="30"/>
      <c r="G278" s="28"/>
      <c r="H278" s="13"/>
      <c r="I278" s="28"/>
      <c r="M278" s="31"/>
      <c r="N278" s="31"/>
      <c r="O278" s="31"/>
      <c r="P278" s="31"/>
      <c r="Q278" s="31"/>
      <c r="R278" s="31"/>
      <c r="S278" s="31"/>
      <c r="T278" s="31"/>
      <c r="U278" s="31"/>
      <c r="Y278" s="31"/>
      <c r="Z278" s="31"/>
      <c r="AA278" s="31"/>
    </row>
    <row r="279" spans="1:27" s="6" customFormat="1">
      <c r="A279" s="10"/>
      <c r="B279" s="10"/>
      <c r="C279" s="177"/>
      <c r="D279" s="31"/>
      <c r="E279" s="178" t="str">
        <f>IF($C279="","",VLOOKUP($C279,分類コード!$B$1:$C$11,2,0))</f>
        <v/>
      </c>
      <c r="F279" s="30"/>
      <c r="G279" s="28"/>
      <c r="H279" s="13"/>
      <c r="I279" s="28"/>
      <c r="M279" s="31"/>
      <c r="N279" s="31"/>
      <c r="O279" s="31"/>
      <c r="P279" s="31"/>
      <c r="Q279" s="31"/>
      <c r="R279" s="31"/>
      <c r="S279" s="31"/>
      <c r="T279" s="31"/>
      <c r="U279" s="31"/>
      <c r="Y279" s="31"/>
      <c r="Z279" s="31"/>
      <c r="AA279" s="31"/>
    </row>
    <row r="280" spans="1:27" s="6" customFormat="1">
      <c r="A280" s="10"/>
      <c r="B280" s="10"/>
      <c r="C280" s="177"/>
      <c r="D280" s="31"/>
      <c r="E280" s="178" t="str">
        <f>IF($C280="","",VLOOKUP($C280,分類コード!$B$1:$C$11,2,0))</f>
        <v/>
      </c>
      <c r="F280" s="30"/>
      <c r="G280" s="28"/>
      <c r="H280" s="13"/>
      <c r="I280" s="28"/>
      <c r="M280" s="31"/>
      <c r="N280" s="31"/>
      <c r="O280" s="31"/>
      <c r="P280" s="31"/>
      <c r="Q280" s="31"/>
      <c r="R280" s="31"/>
      <c r="S280" s="31"/>
      <c r="T280" s="31"/>
      <c r="U280" s="31"/>
      <c r="Y280" s="31"/>
      <c r="Z280" s="31"/>
      <c r="AA280" s="31"/>
    </row>
    <row r="281" spans="1:27" s="6" customFormat="1">
      <c r="A281" s="10"/>
      <c r="B281" s="10"/>
      <c r="C281" s="177"/>
      <c r="D281" s="31"/>
      <c r="E281" s="178" t="str">
        <f>IF($C281="","",VLOOKUP($C281,分類コード!$B$1:$C$11,2,0))</f>
        <v/>
      </c>
      <c r="F281" s="30"/>
      <c r="G281" s="28"/>
      <c r="H281" s="13"/>
      <c r="I281" s="28"/>
      <c r="M281" s="31"/>
      <c r="N281" s="31"/>
      <c r="O281" s="31"/>
      <c r="P281" s="31"/>
      <c r="Q281" s="31"/>
      <c r="R281" s="31"/>
      <c r="S281" s="31"/>
      <c r="T281" s="31"/>
      <c r="U281" s="31"/>
      <c r="Y281" s="31"/>
      <c r="Z281" s="31"/>
      <c r="AA281" s="31"/>
    </row>
    <row r="282" spans="1:27" s="6" customFormat="1">
      <c r="A282" s="10"/>
      <c r="B282" s="10"/>
      <c r="C282" s="177"/>
      <c r="D282" s="31"/>
      <c r="E282" s="178" t="str">
        <f>IF($C282="","",VLOOKUP($C282,分類コード!$B$1:$C$11,2,0))</f>
        <v/>
      </c>
      <c r="F282" s="30"/>
      <c r="G282" s="28"/>
      <c r="H282" s="13"/>
      <c r="I282" s="28"/>
      <c r="M282" s="31"/>
      <c r="N282" s="31"/>
      <c r="O282" s="31"/>
      <c r="P282" s="31"/>
      <c r="Q282" s="31"/>
      <c r="R282" s="31"/>
      <c r="S282" s="31"/>
      <c r="T282" s="31"/>
      <c r="U282" s="31"/>
      <c r="Y282" s="31"/>
      <c r="Z282" s="31"/>
      <c r="AA282" s="31"/>
    </row>
    <row r="283" spans="1:27" s="6" customFormat="1">
      <c r="A283" s="10"/>
      <c r="B283" s="10"/>
      <c r="C283" s="177"/>
      <c r="D283" s="31"/>
      <c r="E283" s="178" t="str">
        <f>IF($C283="","",VLOOKUP($C283,分類コード!$B$1:$C$11,2,0))</f>
        <v/>
      </c>
      <c r="F283" s="30"/>
      <c r="G283" s="28"/>
      <c r="H283" s="13"/>
      <c r="I283" s="28"/>
      <c r="M283" s="31"/>
      <c r="N283" s="31"/>
      <c r="O283" s="31"/>
      <c r="P283" s="31"/>
      <c r="Q283" s="31"/>
      <c r="R283" s="31"/>
      <c r="S283" s="31"/>
      <c r="T283" s="31"/>
      <c r="U283" s="31"/>
      <c r="Y283" s="31"/>
      <c r="Z283" s="31"/>
      <c r="AA283" s="31"/>
    </row>
    <row r="284" spans="1:27" s="6" customFormat="1">
      <c r="A284" s="10"/>
      <c r="B284" s="10"/>
      <c r="C284" s="177"/>
      <c r="D284" s="31"/>
      <c r="E284" s="178" t="str">
        <f>IF($C284="","",VLOOKUP($C284,分類コード!$B$1:$C$11,2,0))</f>
        <v/>
      </c>
      <c r="F284" s="30"/>
      <c r="G284" s="28"/>
      <c r="H284" s="13"/>
      <c r="I284" s="28"/>
      <c r="M284" s="31"/>
      <c r="N284" s="31"/>
      <c r="O284" s="31"/>
      <c r="P284" s="31"/>
      <c r="Q284" s="31"/>
      <c r="R284" s="31"/>
      <c r="S284" s="31"/>
      <c r="T284" s="31"/>
      <c r="U284" s="31"/>
      <c r="Y284" s="31"/>
      <c r="Z284" s="31"/>
      <c r="AA284" s="31"/>
    </row>
    <row r="285" spans="1:27" s="6" customFormat="1">
      <c r="A285" s="10"/>
      <c r="B285" s="10"/>
      <c r="C285" s="177"/>
      <c r="D285" s="31"/>
      <c r="E285" s="178" t="str">
        <f>IF($C285="","",VLOOKUP($C285,分類コード!$B$1:$C$11,2,0))</f>
        <v/>
      </c>
      <c r="F285" s="30"/>
      <c r="G285" s="28"/>
      <c r="H285" s="13"/>
      <c r="I285" s="28"/>
      <c r="M285" s="31"/>
      <c r="N285" s="31"/>
      <c r="O285" s="31"/>
      <c r="P285" s="31"/>
      <c r="Q285" s="31"/>
      <c r="R285" s="31"/>
      <c r="S285" s="31"/>
      <c r="T285" s="31"/>
      <c r="U285" s="31"/>
      <c r="Y285" s="31"/>
      <c r="Z285" s="31"/>
      <c r="AA285" s="31"/>
    </row>
    <row r="286" spans="1:27" s="6" customFormat="1">
      <c r="A286" s="10"/>
      <c r="B286" s="10"/>
      <c r="C286" s="177"/>
      <c r="D286" s="31"/>
      <c r="E286" s="178" t="str">
        <f>IF($C286="","",VLOOKUP($C286,分類コード!$B$1:$C$11,2,0))</f>
        <v/>
      </c>
      <c r="F286" s="30"/>
      <c r="G286" s="28"/>
      <c r="H286" s="13"/>
      <c r="I286" s="28"/>
      <c r="M286" s="31"/>
      <c r="N286" s="31"/>
      <c r="O286" s="31"/>
      <c r="P286" s="31"/>
      <c r="Q286" s="31"/>
      <c r="R286" s="31"/>
      <c r="S286" s="31"/>
      <c r="T286" s="31"/>
      <c r="U286" s="31"/>
      <c r="Y286" s="31"/>
      <c r="Z286" s="31"/>
      <c r="AA286" s="31"/>
    </row>
    <row r="287" spans="1:27" s="6" customFormat="1">
      <c r="A287" s="10"/>
      <c r="B287" s="10"/>
      <c r="C287" s="177"/>
      <c r="D287" s="31"/>
      <c r="E287" s="178" t="str">
        <f>IF($C287="","",VLOOKUP($C287,分類コード!$B$1:$C$11,2,0))</f>
        <v/>
      </c>
      <c r="F287" s="30"/>
      <c r="G287" s="28"/>
      <c r="H287" s="13"/>
      <c r="I287" s="28"/>
      <c r="M287" s="31"/>
      <c r="N287" s="31"/>
      <c r="O287" s="31"/>
      <c r="P287" s="31"/>
      <c r="Q287" s="31"/>
      <c r="R287" s="31"/>
      <c r="S287" s="31"/>
      <c r="T287" s="31"/>
      <c r="U287" s="31"/>
      <c r="Y287" s="31"/>
      <c r="Z287" s="31"/>
      <c r="AA287" s="31"/>
    </row>
    <row r="288" spans="1:27" s="6" customFormat="1">
      <c r="A288" s="10"/>
      <c r="B288" s="10"/>
      <c r="C288" s="177"/>
      <c r="D288" s="31"/>
      <c r="E288" s="178" t="str">
        <f>IF($C288="","",VLOOKUP($C288,分類コード!$B$1:$C$11,2,0))</f>
        <v/>
      </c>
      <c r="F288" s="30"/>
      <c r="G288" s="28"/>
      <c r="H288" s="13"/>
      <c r="I288" s="28"/>
      <c r="M288" s="31"/>
      <c r="N288" s="31"/>
      <c r="O288" s="31"/>
      <c r="P288" s="31"/>
      <c r="Q288" s="31"/>
      <c r="R288" s="31"/>
      <c r="S288" s="31"/>
      <c r="T288" s="31"/>
      <c r="U288" s="31"/>
      <c r="Y288" s="31"/>
      <c r="Z288" s="31"/>
      <c r="AA288" s="31"/>
    </row>
    <row r="289" spans="1:27" s="6" customFormat="1">
      <c r="A289" s="10"/>
      <c r="B289" s="10"/>
      <c r="C289" s="177"/>
      <c r="D289" s="31"/>
      <c r="E289" s="178" t="str">
        <f>IF($C289="","",VLOOKUP($C289,分類コード!$B$1:$C$11,2,0))</f>
        <v/>
      </c>
      <c r="F289" s="30"/>
      <c r="G289" s="28"/>
      <c r="H289" s="13"/>
      <c r="I289" s="28"/>
      <c r="M289" s="31"/>
      <c r="N289" s="31"/>
      <c r="O289" s="31"/>
      <c r="P289" s="31"/>
      <c r="Q289" s="31"/>
      <c r="R289" s="31"/>
      <c r="S289" s="31"/>
      <c r="T289" s="31"/>
      <c r="U289" s="31"/>
      <c r="Y289" s="31"/>
      <c r="Z289" s="31"/>
      <c r="AA289" s="31"/>
    </row>
    <row r="290" spans="1:27" s="6" customFormat="1">
      <c r="A290" s="10"/>
      <c r="B290" s="10"/>
      <c r="C290" s="177"/>
      <c r="D290" s="31"/>
      <c r="E290" s="178" t="str">
        <f>IF($C290="","",VLOOKUP($C290,分類コード!$B$1:$C$11,2,0))</f>
        <v/>
      </c>
      <c r="F290" s="30"/>
      <c r="G290" s="28"/>
      <c r="H290" s="13"/>
      <c r="I290" s="28"/>
      <c r="M290" s="31"/>
      <c r="N290" s="31"/>
      <c r="O290" s="31"/>
      <c r="P290" s="31"/>
      <c r="Q290" s="31"/>
      <c r="R290" s="31"/>
      <c r="S290" s="31"/>
      <c r="T290" s="31"/>
      <c r="U290" s="31"/>
      <c r="Y290" s="31"/>
      <c r="Z290" s="31"/>
      <c r="AA290" s="31"/>
    </row>
    <row r="291" spans="1:27" s="6" customFormat="1">
      <c r="A291" s="10"/>
      <c r="B291" s="10"/>
      <c r="C291" s="177"/>
      <c r="D291" s="31"/>
      <c r="E291" s="178" t="str">
        <f>IF($C291="","",VLOOKUP($C291,分類コード!$B$1:$C$11,2,0))</f>
        <v/>
      </c>
      <c r="F291" s="30"/>
      <c r="G291" s="28"/>
      <c r="H291" s="13"/>
      <c r="I291" s="28"/>
      <c r="M291" s="31"/>
      <c r="N291" s="31"/>
      <c r="O291" s="31"/>
      <c r="P291" s="31"/>
      <c r="Q291" s="31"/>
      <c r="R291" s="31"/>
      <c r="S291" s="31"/>
      <c r="T291" s="31"/>
      <c r="U291" s="31"/>
      <c r="Y291" s="31"/>
      <c r="Z291" s="31"/>
      <c r="AA291" s="31"/>
    </row>
    <row r="292" spans="1:27" s="6" customFormat="1">
      <c r="A292" s="10"/>
      <c r="B292" s="10"/>
      <c r="C292" s="177"/>
      <c r="D292" s="31"/>
      <c r="E292" s="178" t="str">
        <f>IF($C292="","",VLOOKUP($C292,分類コード!$B$1:$C$11,2,0))</f>
        <v/>
      </c>
      <c r="F292" s="30"/>
      <c r="G292" s="28"/>
      <c r="H292" s="13"/>
      <c r="I292" s="28"/>
      <c r="M292" s="31"/>
      <c r="N292" s="31"/>
      <c r="O292" s="31"/>
      <c r="P292" s="31"/>
      <c r="Q292" s="31"/>
      <c r="R292" s="31"/>
      <c r="S292" s="31"/>
      <c r="T292" s="31"/>
      <c r="U292" s="31"/>
      <c r="Y292" s="31"/>
      <c r="Z292" s="31"/>
      <c r="AA292" s="31"/>
    </row>
    <row r="293" spans="1:27" s="6" customFormat="1">
      <c r="A293" s="10"/>
      <c r="B293" s="10"/>
      <c r="C293" s="177"/>
      <c r="D293" s="31"/>
      <c r="E293" s="178" t="str">
        <f>IF($C293="","",VLOOKUP($C293,分類コード!$B$1:$C$11,2,0))</f>
        <v/>
      </c>
      <c r="F293" s="30"/>
      <c r="G293" s="28"/>
      <c r="H293" s="13"/>
      <c r="I293" s="28"/>
      <c r="M293" s="31"/>
      <c r="N293" s="31"/>
      <c r="O293" s="31"/>
      <c r="P293" s="31"/>
      <c r="Q293" s="31"/>
      <c r="R293" s="31"/>
      <c r="S293" s="31"/>
      <c r="T293" s="31"/>
      <c r="U293" s="31"/>
      <c r="Y293" s="31"/>
      <c r="Z293" s="31"/>
      <c r="AA293" s="31"/>
    </row>
    <row r="294" spans="1:27" s="6" customFormat="1">
      <c r="A294" s="10"/>
      <c r="B294" s="10"/>
      <c r="C294" s="177"/>
      <c r="D294" s="31"/>
      <c r="E294" s="178" t="str">
        <f>IF($C294="","",VLOOKUP($C294,分類コード!$B$1:$C$11,2,0))</f>
        <v/>
      </c>
      <c r="F294" s="30"/>
      <c r="G294" s="28"/>
      <c r="H294" s="13"/>
      <c r="I294" s="28"/>
      <c r="M294" s="31"/>
      <c r="N294" s="31"/>
      <c r="O294" s="31"/>
      <c r="P294" s="31"/>
      <c r="Q294" s="31"/>
      <c r="R294" s="31"/>
      <c r="S294" s="31"/>
      <c r="T294" s="31"/>
      <c r="U294" s="31"/>
      <c r="Y294" s="31"/>
      <c r="Z294" s="31"/>
      <c r="AA294" s="31"/>
    </row>
    <row r="295" spans="1:27" s="6" customFormat="1">
      <c r="A295" s="10"/>
      <c r="B295" s="10"/>
      <c r="C295" s="177"/>
      <c r="D295" s="31"/>
      <c r="E295" s="178" t="str">
        <f>IF($C295="","",VLOOKUP($C295,分類コード!$B$1:$C$11,2,0))</f>
        <v/>
      </c>
      <c r="F295" s="30"/>
      <c r="G295" s="28"/>
      <c r="H295" s="13"/>
      <c r="I295" s="28"/>
      <c r="M295" s="31"/>
      <c r="N295" s="31"/>
      <c r="O295" s="31"/>
      <c r="P295" s="31"/>
      <c r="Q295" s="31"/>
      <c r="R295" s="31"/>
      <c r="S295" s="31"/>
      <c r="T295" s="31"/>
      <c r="U295" s="31"/>
      <c r="Y295" s="31"/>
      <c r="Z295" s="31"/>
      <c r="AA295" s="31"/>
    </row>
    <row r="296" spans="1:27" s="6" customFormat="1">
      <c r="A296" s="10"/>
      <c r="B296" s="10"/>
      <c r="C296" s="177"/>
      <c r="D296" s="31"/>
      <c r="E296" s="178" t="str">
        <f>IF($C296="","",VLOOKUP($C296,分類コード!$B$1:$C$11,2,0))</f>
        <v/>
      </c>
      <c r="F296" s="30"/>
      <c r="G296" s="28"/>
      <c r="H296" s="13"/>
      <c r="I296" s="28"/>
      <c r="M296" s="31"/>
      <c r="N296" s="31"/>
      <c r="O296" s="31"/>
      <c r="P296" s="31"/>
      <c r="Q296" s="31"/>
      <c r="R296" s="31"/>
      <c r="S296" s="31"/>
      <c r="T296" s="31"/>
      <c r="U296" s="31"/>
      <c r="Y296" s="31"/>
      <c r="Z296" s="31"/>
      <c r="AA296" s="31"/>
    </row>
    <row r="297" spans="1:27" s="6" customFormat="1">
      <c r="A297" s="10"/>
      <c r="B297" s="10"/>
      <c r="C297" s="177"/>
      <c r="D297" s="31"/>
      <c r="E297" s="178" t="str">
        <f>IF($C297="","",VLOOKUP($C297,分類コード!$B$1:$C$11,2,0))</f>
        <v/>
      </c>
      <c r="F297" s="30"/>
      <c r="G297" s="28"/>
      <c r="H297" s="13"/>
      <c r="I297" s="28"/>
      <c r="M297" s="31"/>
      <c r="N297" s="31"/>
      <c r="O297" s="31"/>
      <c r="P297" s="31"/>
      <c r="Q297" s="31"/>
      <c r="R297" s="31"/>
      <c r="S297" s="31"/>
      <c r="T297" s="31"/>
      <c r="U297" s="31"/>
      <c r="Y297" s="31"/>
      <c r="Z297" s="31"/>
      <c r="AA297" s="31"/>
    </row>
    <row r="298" spans="1:27" s="6" customFormat="1">
      <c r="A298" s="10"/>
      <c r="B298" s="10"/>
      <c r="C298" s="177"/>
      <c r="D298" s="31"/>
      <c r="E298" s="178" t="str">
        <f>IF($C298="","",VLOOKUP($C298,分類コード!$B$1:$C$11,2,0))</f>
        <v/>
      </c>
      <c r="F298" s="30"/>
      <c r="G298" s="28"/>
      <c r="H298" s="13"/>
      <c r="I298" s="28"/>
      <c r="M298" s="31"/>
      <c r="N298" s="31"/>
      <c r="O298" s="31"/>
      <c r="P298" s="31"/>
      <c r="Q298" s="31"/>
      <c r="R298" s="31"/>
      <c r="S298" s="31"/>
      <c r="T298" s="31"/>
      <c r="U298" s="31"/>
      <c r="Y298" s="31"/>
      <c r="Z298" s="31"/>
      <c r="AA298" s="31"/>
    </row>
    <row r="299" spans="1:27" s="6" customFormat="1">
      <c r="A299" s="10"/>
      <c r="B299" s="10"/>
      <c r="C299" s="177"/>
      <c r="D299" s="31"/>
      <c r="E299" s="178" t="str">
        <f>IF($C299="","",VLOOKUP($C299,分類コード!$B$1:$C$11,2,0))</f>
        <v/>
      </c>
      <c r="F299" s="30"/>
      <c r="G299" s="28"/>
      <c r="H299" s="13"/>
      <c r="I299" s="28"/>
      <c r="M299" s="31"/>
      <c r="N299" s="31"/>
      <c r="O299" s="31"/>
      <c r="P299" s="31"/>
      <c r="Q299" s="31"/>
      <c r="R299" s="31"/>
      <c r="S299" s="31"/>
      <c r="T299" s="31"/>
      <c r="U299" s="31"/>
      <c r="Y299" s="31"/>
      <c r="Z299" s="31"/>
      <c r="AA299" s="31"/>
    </row>
    <row r="300" spans="1:27" s="6" customFormat="1">
      <c r="A300" s="10"/>
      <c r="B300" s="10"/>
      <c r="C300" s="177"/>
      <c r="D300" s="31"/>
      <c r="E300" s="178" t="str">
        <f>IF($C300="","",VLOOKUP($C300,分類コード!$B$1:$C$11,2,0))</f>
        <v/>
      </c>
      <c r="F300" s="30"/>
      <c r="G300" s="28"/>
      <c r="H300" s="13"/>
      <c r="I300" s="28"/>
      <c r="M300" s="31"/>
      <c r="N300" s="31"/>
      <c r="O300" s="31"/>
      <c r="P300" s="31"/>
      <c r="Q300" s="31"/>
      <c r="R300" s="31"/>
      <c r="S300" s="31"/>
      <c r="T300" s="31"/>
      <c r="U300" s="31"/>
      <c r="Y300" s="31"/>
      <c r="Z300" s="31"/>
      <c r="AA300" s="31"/>
    </row>
    <row r="301" spans="1:27" s="6" customFormat="1">
      <c r="A301" s="10"/>
      <c r="B301" s="10"/>
      <c r="C301" s="177"/>
      <c r="D301" s="31"/>
      <c r="E301" s="178" t="str">
        <f>IF($C301="","",VLOOKUP($C301,分類コード!$B$1:$C$11,2,0))</f>
        <v/>
      </c>
      <c r="F301" s="30"/>
      <c r="G301" s="28"/>
      <c r="H301" s="13"/>
      <c r="I301" s="28"/>
      <c r="M301" s="31"/>
      <c r="N301" s="31"/>
      <c r="O301" s="31"/>
      <c r="P301" s="31"/>
      <c r="Q301" s="31"/>
      <c r="R301" s="31"/>
      <c r="S301" s="31"/>
      <c r="T301" s="31"/>
      <c r="U301" s="31"/>
      <c r="Y301" s="31"/>
      <c r="Z301" s="31"/>
      <c r="AA301" s="31"/>
    </row>
    <row r="302" spans="1:27" s="6" customFormat="1">
      <c r="A302" s="10"/>
      <c r="B302" s="10"/>
      <c r="C302" s="177"/>
      <c r="D302" s="31"/>
      <c r="E302" s="178" t="str">
        <f>IF($C302="","",VLOOKUP($C302,分類コード!$B$1:$C$11,2,0))</f>
        <v/>
      </c>
      <c r="F302" s="30"/>
      <c r="G302" s="28"/>
      <c r="H302" s="13"/>
      <c r="I302" s="28"/>
      <c r="M302" s="31"/>
      <c r="N302" s="31"/>
      <c r="O302" s="31"/>
      <c r="P302" s="31"/>
      <c r="Q302" s="31"/>
      <c r="R302" s="31"/>
      <c r="S302" s="31"/>
      <c r="T302" s="31"/>
      <c r="U302" s="31"/>
      <c r="Y302" s="31"/>
      <c r="Z302" s="31"/>
      <c r="AA302" s="31"/>
    </row>
    <row r="303" spans="1:27" s="6" customFormat="1">
      <c r="A303" s="10"/>
      <c r="B303" s="10"/>
      <c r="C303" s="177"/>
      <c r="D303" s="31"/>
      <c r="E303" s="178" t="str">
        <f>IF($C303="","",VLOOKUP($C303,分類コード!$B$1:$C$11,2,0))</f>
        <v/>
      </c>
      <c r="F303" s="30"/>
      <c r="G303" s="28"/>
      <c r="H303" s="13"/>
      <c r="I303" s="28"/>
      <c r="M303" s="31"/>
      <c r="N303" s="31"/>
      <c r="O303" s="31"/>
      <c r="P303" s="31"/>
      <c r="Q303" s="31"/>
      <c r="R303" s="31"/>
      <c r="S303" s="31"/>
      <c r="T303" s="31"/>
      <c r="U303" s="31"/>
      <c r="Y303" s="31"/>
      <c r="Z303" s="31"/>
      <c r="AA303" s="31"/>
    </row>
    <row r="304" spans="1:27" s="6" customFormat="1">
      <c r="A304" s="10"/>
      <c r="B304" s="10"/>
      <c r="C304" s="177"/>
      <c r="D304" s="31"/>
      <c r="E304" s="178" t="str">
        <f>IF($C304="","",VLOOKUP($C304,分類コード!$B$1:$C$11,2,0))</f>
        <v/>
      </c>
      <c r="F304" s="30"/>
      <c r="G304" s="28"/>
      <c r="H304" s="13"/>
      <c r="I304" s="28"/>
      <c r="M304" s="31"/>
      <c r="N304" s="31"/>
      <c r="O304" s="31"/>
      <c r="P304" s="31"/>
      <c r="Q304" s="31"/>
      <c r="R304" s="31"/>
      <c r="S304" s="31"/>
      <c r="T304" s="31"/>
      <c r="U304" s="31"/>
      <c r="Y304" s="31"/>
      <c r="Z304" s="31"/>
      <c r="AA304" s="31"/>
    </row>
    <row r="305" spans="1:27" s="6" customFormat="1">
      <c r="A305" s="10"/>
      <c r="B305" s="10"/>
      <c r="C305" s="177"/>
      <c r="D305" s="31"/>
      <c r="E305" s="178" t="str">
        <f>IF($C305="","",VLOOKUP($C305,分類コード!$B$1:$C$11,2,0))</f>
        <v/>
      </c>
      <c r="F305" s="30"/>
      <c r="G305" s="28"/>
      <c r="H305" s="13"/>
      <c r="I305" s="28"/>
      <c r="M305" s="31"/>
      <c r="N305" s="31"/>
      <c r="O305" s="31"/>
      <c r="P305" s="31"/>
      <c r="Q305" s="31"/>
      <c r="R305" s="31"/>
      <c r="S305" s="31"/>
      <c r="T305" s="31"/>
      <c r="U305" s="31"/>
      <c r="Y305" s="31"/>
      <c r="Z305" s="31"/>
      <c r="AA305" s="31"/>
    </row>
    <row r="306" spans="1:27" s="6" customFormat="1">
      <c r="A306" s="10"/>
      <c r="B306" s="10"/>
      <c r="C306" s="177"/>
      <c r="D306" s="31"/>
      <c r="E306" s="178" t="str">
        <f>IF($C306="","",VLOOKUP($C306,分類コード!$B$1:$C$11,2,0))</f>
        <v/>
      </c>
      <c r="F306" s="30"/>
      <c r="G306" s="28"/>
      <c r="H306" s="13"/>
      <c r="I306" s="28"/>
      <c r="M306" s="31"/>
      <c r="N306" s="31"/>
      <c r="O306" s="31"/>
      <c r="P306" s="31"/>
      <c r="Q306" s="31"/>
      <c r="R306" s="31"/>
      <c r="S306" s="31"/>
      <c r="T306" s="31"/>
      <c r="U306" s="31"/>
      <c r="Y306" s="31"/>
      <c r="Z306" s="31"/>
      <c r="AA306" s="31"/>
    </row>
    <row r="307" spans="1:27" s="6" customFormat="1">
      <c r="A307" s="10"/>
      <c r="B307" s="10"/>
      <c r="C307" s="177"/>
      <c r="D307" s="31"/>
      <c r="E307" s="178" t="str">
        <f>IF($C307="","",VLOOKUP($C307,分類コード!$B$1:$C$11,2,0))</f>
        <v/>
      </c>
      <c r="F307" s="30"/>
      <c r="G307" s="28"/>
      <c r="H307" s="13"/>
      <c r="I307" s="28"/>
      <c r="M307" s="31"/>
      <c r="N307" s="31"/>
      <c r="O307" s="31"/>
      <c r="P307" s="31"/>
      <c r="Q307" s="31"/>
      <c r="R307" s="31"/>
      <c r="S307" s="31"/>
      <c r="T307" s="31"/>
      <c r="U307" s="31"/>
      <c r="Y307" s="31"/>
      <c r="Z307" s="31"/>
      <c r="AA307" s="31"/>
    </row>
    <row r="308" spans="1:27" s="6" customFormat="1">
      <c r="A308" s="10"/>
      <c r="B308" s="10"/>
      <c r="C308" s="177"/>
      <c r="D308" s="31"/>
      <c r="E308" s="178" t="str">
        <f>IF($C308="","",VLOOKUP($C308,分類コード!$B$1:$C$11,2,0))</f>
        <v/>
      </c>
      <c r="F308" s="30"/>
      <c r="G308" s="28"/>
      <c r="H308" s="13"/>
      <c r="I308" s="28"/>
      <c r="M308" s="31"/>
      <c r="N308" s="31"/>
      <c r="O308" s="31"/>
      <c r="P308" s="31"/>
      <c r="Q308" s="31"/>
      <c r="R308" s="31"/>
      <c r="S308" s="31"/>
      <c r="T308" s="31"/>
      <c r="U308" s="31"/>
      <c r="Y308" s="31"/>
      <c r="Z308" s="31"/>
      <c r="AA308" s="31"/>
    </row>
    <row r="309" spans="1:27" s="6" customFormat="1">
      <c r="A309" s="10"/>
      <c r="B309" s="10"/>
      <c r="C309" s="177"/>
      <c r="D309" s="31"/>
      <c r="E309" s="178" t="str">
        <f>IF($C309="","",VLOOKUP($C309,分類コード!$B$1:$C$11,2,0))</f>
        <v/>
      </c>
      <c r="F309" s="30"/>
      <c r="G309" s="28"/>
      <c r="H309" s="13"/>
      <c r="I309" s="28"/>
      <c r="M309" s="31"/>
      <c r="N309" s="31"/>
      <c r="O309" s="31"/>
      <c r="P309" s="31"/>
      <c r="Q309" s="31"/>
      <c r="R309" s="31"/>
      <c r="S309" s="31"/>
      <c r="T309" s="31"/>
      <c r="U309" s="31"/>
      <c r="Y309" s="31"/>
      <c r="Z309" s="31"/>
      <c r="AA309" s="31"/>
    </row>
    <row r="310" spans="1:27" s="6" customFormat="1">
      <c r="A310" s="10"/>
      <c r="B310" s="10"/>
      <c r="C310" s="177"/>
      <c r="D310" s="31"/>
      <c r="E310" s="178" t="str">
        <f>IF($C310="","",VLOOKUP($C310,分類コード!$B$1:$C$11,2,0))</f>
        <v/>
      </c>
      <c r="F310" s="30"/>
      <c r="G310" s="28"/>
      <c r="H310" s="13"/>
      <c r="I310" s="28"/>
      <c r="M310" s="31"/>
      <c r="N310" s="31"/>
      <c r="O310" s="31"/>
      <c r="P310" s="31"/>
      <c r="Q310" s="31"/>
      <c r="R310" s="31"/>
      <c r="S310" s="31"/>
      <c r="T310" s="31"/>
      <c r="U310" s="31"/>
      <c r="Y310" s="31"/>
      <c r="Z310" s="31"/>
      <c r="AA310" s="31"/>
    </row>
    <row r="311" spans="1:27" s="6" customFormat="1">
      <c r="A311" s="10"/>
      <c r="B311" s="10"/>
      <c r="C311" s="177"/>
      <c r="D311" s="31"/>
      <c r="E311" s="178" t="str">
        <f>IF($C311="","",VLOOKUP($C311,分類コード!$B$1:$C$11,2,0))</f>
        <v/>
      </c>
      <c r="F311" s="30"/>
      <c r="G311" s="28"/>
      <c r="H311" s="13"/>
      <c r="I311" s="28"/>
      <c r="M311" s="31"/>
      <c r="N311" s="31"/>
      <c r="O311" s="31"/>
      <c r="P311" s="31"/>
      <c r="Q311" s="31"/>
      <c r="R311" s="31"/>
      <c r="S311" s="31"/>
      <c r="T311" s="31"/>
      <c r="U311" s="31"/>
      <c r="Y311" s="31"/>
      <c r="Z311" s="31"/>
      <c r="AA311" s="31"/>
    </row>
    <row r="312" spans="1:27" s="6" customFormat="1">
      <c r="A312" s="10"/>
      <c r="B312" s="10"/>
      <c r="C312" s="177"/>
      <c r="D312" s="31"/>
      <c r="E312" s="178" t="str">
        <f>IF($C312="","",VLOOKUP($C312,分類コード!$B$1:$C$11,2,0))</f>
        <v/>
      </c>
      <c r="F312" s="30"/>
      <c r="G312" s="28"/>
      <c r="H312" s="13"/>
      <c r="I312" s="28"/>
      <c r="M312" s="31"/>
      <c r="N312" s="31"/>
      <c r="O312" s="31"/>
      <c r="P312" s="31"/>
      <c r="Q312" s="31"/>
      <c r="R312" s="31"/>
      <c r="S312" s="31"/>
      <c r="T312" s="31"/>
      <c r="U312" s="31"/>
      <c r="Y312" s="31"/>
      <c r="Z312" s="31"/>
      <c r="AA312" s="31"/>
    </row>
    <row r="313" spans="1:27" s="6" customFormat="1">
      <c r="A313" s="10"/>
      <c r="B313" s="10"/>
      <c r="C313" s="177"/>
      <c r="D313" s="31"/>
      <c r="E313" s="178" t="str">
        <f>IF($C313="","",VLOOKUP($C313,分類コード!$B$1:$C$11,2,0))</f>
        <v/>
      </c>
      <c r="F313" s="30"/>
      <c r="G313" s="28"/>
      <c r="H313" s="13"/>
      <c r="I313" s="28"/>
      <c r="M313" s="31"/>
      <c r="N313" s="31"/>
      <c r="O313" s="31"/>
      <c r="P313" s="31"/>
      <c r="Q313" s="31"/>
      <c r="R313" s="31"/>
      <c r="S313" s="31"/>
      <c r="T313" s="31"/>
      <c r="U313" s="31"/>
      <c r="Y313" s="31"/>
      <c r="Z313" s="31"/>
      <c r="AA313" s="31"/>
    </row>
    <row r="314" spans="1:27" s="6" customFormat="1">
      <c r="A314" s="10"/>
      <c r="B314" s="10"/>
      <c r="C314" s="177"/>
      <c r="D314" s="31"/>
      <c r="E314" s="178" t="str">
        <f>IF($C314="","",VLOOKUP($C314,分類コード!$B$1:$C$11,2,0))</f>
        <v/>
      </c>
      <c r="F314" s="30"/>
      <c r="G314" s="28"/>
      <c r="H314" s="13"/>
      <c r="I314" s="28"/>
      <c r="M314" s="31"/>
      <c r="N314" s="31"/>
      <c r="O314" s="31"/>
      <c r="P314" s="31"/>
      <c r="Q314" s="31"/>
      <c r="R314" s="31"/>
      <c r="S314" s="31"/>
      <c r="T314" s="31"/>
      <c r="U314" s="31"/>
      <c r="Y314" s="31"/>
      <c r="Z314" s="31"/>
      <c r="AA314" s="31"/>
    </row>
    <row r="315" spans="1:27" s="6" customFormat="1">
      <c r="A315" s="10"/>
      <c r="B315" s="10"/>
      <c r="C315" s="177"/>
      <c r="D315" s="31"/>
      <c r="E315" s="178" t="str">
        <f>IF($C315="","",VLOOKUP($C315,分類コード!$B$1:$C$11,2,0))</f>
        <v/>
      </c>
      <c r="F315" s="30"/>
      <c r="G315" s="28"/>
      <c r="H315" s="13"/>
      <c r="I315" s="28"/>
      <c r="M315" s="31"/>
      <c r="N315" s="31"/>
      <c r="O315" s="31"/>
      <c r="P315" s="31"/>
      <c r="Q315" s="31"/>
      <c r="R315" s="31"/>
      <c r="S315" s="31"/>
      <c r="T315" s="31"/>
      <c r="U315" s="31"/>
      <c r="Y315" s="31"/>
      <c r="Z315" s="31"/>
      <c r="AA315" s="31"/>
    </row>
    <row r="316" spans="1:27" s="6" customFormat="1">
      <c r="A316" s="10"/>
      <c r="B316" s="10"/>
      <c r="C316" s="177"/>
      <c r="D316" s="31"/>
      <c r="E316" s="178" t="str">
        <f>IF($C316="","",VLOOKUP($C316,分類コード!$B$1:$C$11,2,0))</f>
        <v/>
      </c>
      <c r="F316" s="30"/>
      <c r="G316" s="28"/>
      <c r="H316" s="13"/>
      <c r="I316" s="28"/>
      <c r="M316" s="31"/>
      <c r="N316" s="31"/>
      <c r="O316" s="31"/>
      <c r="P316" s="31"/>
      <c r="Q316" s="31"/>
      <c r="R316" s="31"/>
      <c r="S316" s="31"/>
      <c r="T316" s="31"/>
      <c r="U316" s="31"/>
      <c r="Y316" s="31"/>
      <c r="Z316" s="31"/>
      <c r="AA316" s="31"/>
    </row>
    <row r="317" spans="1:27" s="6" customFormat="1">
      <c r="A317" s="10"/>
      <c r="B317" s="10"/>
      <c r="C317" s="177"/>
      <c r="D317" s="31"/>
      <c r="E317" s="178" t="str">
        <f>IF($C317="","",VLOOKUP($C317,分類コード!$B$1:$C$11,2,0))</f>
        <v/>
      </c>
      <c r="F317" s="30"/>
      <c r="G317" s="28"/>
      <c r="H317" s="13"/>
      <c r="I317" s="28"/>
      <c r="M317" s="31"/>
      <c r="N317" s="31"/>
      <c r="O317" s="31"/>
      <c r="P317" s="31"/>
      <c r="Q317" s="31"/>
      <c r="R317" s="31"/>
      <c r="S317" s="31"/>
      <c r="T317" s="31"/>
      <c r="U317" s="31"/>
      <c r="Y317" s="31"/>
      <c r="Z317" s="31"/>
      <c r="AA317" s="31"/>
    </row>
    <row r="318" spans="1:27" s="6" customFormat="1">
      <c r="A318" s="10"/>
      <c r="B318" s="10"/>
      <c r="C318" s="177"/>
      <c r="D318" s="31"/>
      <c r="E318" s="178" t="str">
        <f>IF($C318="","",VLOOKUP($C318,分類コード!$B$1:$C$11,2,0))</f>
        <v/>
      </c>
      <c r="F318" s="30"/>
      <c r="G318" s="28"/>
      <c r="H318" s="13"/>
      <c r="I318" s="28"/>
      <c r="M318" s="31"/>
      <c r="N318" s="31"/>
      <c r="O318" s="31"/>
      <c r="P318" s="31"/>
      <c r="Q318" s="31"/>
      <c r="R318" s="31"/>
      <c r="S318" s="31"/>
      <c r="T318" s="31"/>
      <c r="U318" s="31"/>
      <c r="Y318" s="31"/>
      <c r="Z318" s="31"/>
      <c r="AA318" s="31"/>
    </row>
    <row r="319" spans="1:27" s="6" customFormat="1">
      <c r="A319" s="10"/>
      <c r="B319" s="10"/>
      <c r="C319" s="177"/>
      <c r="D319" s="31"/>
      <c r="E319" s="178" t="str">
        <f>IF($C319="","",VLOOKUP($C319,分類コード!$B$1:$C$11,2,0))</f>
        <v/>
      </c>
      <c r="F319" s="30"/>
      <c r="G319" s="28"/>
      <c r="H319" s="13"/>
      <c r="I319" s="28"/>
      <c r="M319" s="31"/>
      <c r="N319" s="31"/>
      <c r="O319" s="31"/>
      <c r="P319" s="31"/>
      <c r="Q319" s="31"/>
      <c r="R319" s="31"/>
      <c r="S319" s="31"/>
      <c r="T319" s="31"/>
      <c r="U319" s="31"/>
      <c r="Y319" s="31"/>
      <c r="Z319" s="31"/>
      <c r="AA319" s="31"/>
    </row>
    <row r="320" spans="1:27" s="6" customFormat="1">
      <c r="A320" s="10"/>
      <c r="B320" s="10"/>
      <c r="C320" s="177"/>
      <c r="D320" s="31"/>
      <c r="E320" s="178" t="str">
        <f>IF($C320="","",VLOOKUP($C320,分類コード!$B$1:$C$11,2,0))</f>
        <v/>
      </c>
      <c r="F320" s="30"/>
      <c r="G320" s="28"/>
      <c r="H320" s="13"/>
      <c r="I320" s="28"/>
      <c r="M320" s="31"/>
      <c r="N320" s="31"/>
      <c r="O320" s="31"/>
      <c r="P320" s="31"/>
      <c r="Q320" s="31"/>
      <c r="R320" s="31"/>
      <c r="S320" s="31"/>
      <c r="T320" s="31"/>
      <c r="U320" s="31"/>
      <c r="Y320" s="31"/>
      <c r="Z320" s="31"/>
      <c r="AA320" s="31"/>
    </row>
    <row r="321" spans="1:27" s="6" customFormat="1">
      <c r="A321" s="10"/>
      <c r="B321" s="10"/>
      <c r="C321" s="177"/>
      <c r="D321" s="31"/>
      <c r="E321" s="178" t="str">
        <f>IF($C321="","",VLOOKUP($C321,分類コード!$B$1:$C$11,2,0))</f>
        <v/>
      </c>
      <c r="F321" s="30"/>
      <c r="G321" s="28"/>
      <c r="H321" s="13"/>
      <c r="I321" s="28"/>
      <c r="M321" s="31"/>
      <c r="N321" s="31"/>
      <c r="O321" s="31"/>
      <c r="P321" s="31"/>
      <c r="Q321" s="31"/>
      <c r="R321" s="31"/>
      <c r="S321" s="31"/>
      <c r="T321" s="31"/>
      <c r="U321" s="31"/>
      <c r="Y321" s="31"/>
      <c r="Z321" s="31"/>
      <c r="AA321" s="31"/>
    </row>
    <row r="322" spans="1:27" s="6" customFormat="1">
      <c r="A322" s="10"/>
      <c r="B322" s="10"/>
      <c r="C322" s="177"/>
      <c r="D322" s="31"/>
      <c r="E322" s="178" t="str">
        <f>IF($C322="","",VLOOKUP($C322,分類コード!$B$1:$C$11,2,0))</f>
        <v/>
      </c>
      <c r="F322" s="30"/>
      <c r="G322" s="28"/>
      <c r="H322" s="13"/>
      <c r="I322" s="28"/>
      <c r="M322" s="31"/>
      <c r="N322" s="31"/>
      <c r="O322" s="31"/>
      <c r="P322" s="31"/>
      <c r="Q322" s="31"/>
      <c r="R322" s="31"/>
      <c r="S322" s="31"/>
      <c r="T322" s="31"/>
      <c r="U322" s="31"/>
      <c r="Y322" s="31"/>
      <c r="Z322" s="31"/>
      <c r="AA322" s="31"/>
    </row>
    <row r="323" spans="1:27" s="6" customFormat="1">
      <c r="A323" s="10"/>
      <c r="B323" s="10"/>
      <c r="C323" s="177"/>
      <c r="D323" s="31"/>
      <c r="E323" s="178" t="str">
        <f>IF($C323="","",VLOOKUP($C323,分類コード!$B$1:$C$11,2,0))</f>
        <v/>
      </c>
      <c r="F323" s="30"/>
      <c r="G323" s="28"/>
      <c r="H323" s="13"/>
      <c r="I323" s="28"/>
      <c r="M323" s="31"/>
      <c r="N323" s="31"/>
      <c r="O323" s="31"/>
      <c r="P323" s="31"/>
      <c r="Q323" s="31"/>
      <c r="R323" s="31"/>
      <c r="S323" s="31"/>
      <c r="T323" s="31"/>
      <c r="U323" s="31"/>
      <c r="Y323" s="31"/>
      <c r="Z323" s="31"/>
      <c r="AA323" s="31"/>
    </row>
    <row r="324" spans="1:27" s="6" customFormat="1">
      <c r="A324" s="10"/>
      <c r="B324" s="10"/>
      <c r="C324" s="177"/>
      <c r="D324" s="31"/>
      <c r="E324" s="178" t="str">
        <f>IF($C324="","",VLOOKUP($C324,分類コード!$B$1:$C$11,2,0))</f>
        <v/>
      </c>
      <c r="F324" s="30"/>
      <c r="G324" s="28"/>
      <c r="H324" s="13"/>
      <c r="I324" s="28"/>
      <c r="M324" s="31"/>
      <c r="N324" s="31"/>
      <c r="O324" s="31"/>
      <c r="P324" s="31"/>
      <c r="Q324" s="31"/>
      <c r="R324" s="31"/>
      <c r="S324" s="31"/>
      <c r="T324" s="31"/>
      <c r="U324" s="31"/>
      <c r="Y324" s="31"/>
      <c r="Z324" s="31"/>
      <c r="AA324" s="31"/>
    </row>
    <row r="325" spans="1:27" s="6" customFormat="1">
      <c r="A325" s="10"/>
      <c r="B325" s="10"/>
      <c r="C325" s="177"/>
      <c r="D325" s="31"/>
      <c r="E325" s="178" t="str">
        <f>IF($C325="","",VLOOKUP($C325,分類コード!$B$1:$C$11,2,0))</f>
        <v/>
      </c>
      <c r="F325" s="30"/>
      <c r="G325" s="28"/>
      <c r="H325" s="13"/>
      <c r="I325" s="28"/>
      <c r="M325" s="31"/>
      <c r="N325" s="31"/>
      <c r="O325" s="31"/>
      <c r="P325" s="31"/>
      <c r="Q325" s="31"/>
      <c r="R325" s="31"/>
      <c r="S325" s="31"/>
      <c r="T325" s="31"/>
      <c r="U325" s="31"/>
      <c r="Y325" s="31"/>
      <c r="Z325" s="31"/>
      <c r="AA325" s="31"/>
    </row>
    <row r="326" spans="1:27" s="6" customFormat="1">
      <c r="A326" s="10"/>
      <c r="B326" s="10"/>
      <c r="C326" s="177"/>
      <c r="D326" s="31"/>
      <c r="E326" s="178" t="str">
        <f>IF($C326="","",VLOOKUP($C326,分類コード!$B$1:$C$11,2,0))</f>
        <v/>
      </c>
      <c r="F326" s="30"/>
      <c r="G326" s="28"/>
      <c r="H326" s="13"/>
      <c r="I326" s="28"/>
      <c r="M326" s="31"/>
      <c r="N326" s="31"/>
      <c r="O326" s="31"/>
      <c r="P326" s="31"/>
      <c r="Q326" s="31"/>
      <c r="R326" s="31"/>
      <c r="S326" s="31"/>
      <c r="T326" s="31"/>
      <c r="U326" s="31"/>
      <c r="Y326" s="31"/>
      <c r="Z326" s="31"/>
      <c r="AA326" s="31"/>
    </row>
    <row r="327" spans="1:27" s="6" customFormat="1">
      <c r="A327" s="10"/>
      <c r="B327" s="10"/>
      <c r="C327" s="177"/>
      <c r="D327" s="31"/>
      <c r="E327" s="178" t="str">
        <f>IF($C327="","",VLOOKUP($C327,分類コード!$B$1:$C$11,2,0))</f>
        <v/>
      </c>
      <c r="F327" s="30"/>
      <c r="G327" s="28"/>
      <c r="H327" s="13"/>
      <c r="I327" s="28"/>
      <c r="M327" s="31"/>
      <c r="N327" s="31"/>
      <c r="O327" s="31"/>
      <c r="P327" s="31"/>
      <c r="Q327" s="31"/>
      <c r="R327" s="31"/>
      <c r="S327" s="31"/>
      <c r="T327" s="31"/>
      <c r="U327" s="31"/>
      <c r="Y327" s="31"/>
      <c r="Z327" s="31"/>
      <c r="AA327" s="31"/>
    </row>
    <row r="328" spans="1:27" s="6" customFormat="1">
      <c r="A328" s="10"/>
      <c r="B328" s="10"/>
      <c r="C328" s="177"/>
      <c r="D328" s="31"/>
      <c r="E328" s="178" t="str">
        <f>IF($C328="","",VLOOKUP($C328,分類コード!$B$1:$C$11,2,0))</f>
        <v/>
      </c>
      <c r="F328" s="30"/>
      <c r="G328" s="28"/>
      <c r="H328" s="13"/>
      <c r="I328" s="28"/>
      <c r="M328" s="31"/>
      <c r="N328" s="31"/>
      <c r="O328" s="31"/>
      <c r="P328" s="31"/>
      <c r="Q328" s="31"/>
      <c r="R328" s="31"/>
      <c r="S328" s="31"/>
      <c r="T328" s="31"/>
      <c r="U328" s="31"/>
      <c r="Y328" s="31"/>
      <c r="Z328" s="31"/>
      <c r="AA328" s="31"/>
    </row>
    <row r="329" spans="1:27" s="6" customFormat="1">
      <c r="A329" s="10"/>
      <c r="B329" s="10"/>
      <c r="C329" s="177"/>
      <c r="D329" s="31"/>
      <c r="E329" s="178" t="str">
        <f>IF($C329="","",VLOOKUP($C329,分類コード!$B$1:$C$11,2,0))</f>
        <v/>
      </c>
      <c r="F329" s="30"/>
      <c r="G329" s="28"/>
      <c r="H329" s="13"/>
      <c r="I329" s="28"/>
      <c r="M329" s="31"/>
      <c r="N329" s="31"/>
      <c r="O329" s="31"/>
      <c r="P329" s="31"/>
      <c r="Q329" s="31"/>
      <c r="R329" s="31"/>
      <c r="S329" s="31"/>
      <c r="T329" s="31"/>
      <c r="U329" s="31"/>
      <c r="Y329" s="31"/>
      <c r="Z329" s="31"/>
      <c r="AA329" s="31"/>
    </row>
    <row r="330" spans="1:27" s="6" customFormat="1">
      <c r="A330" s="10"/>
      <c r="B330" s="10"/>
      <c r="C330" s="177"/>
      <c r="D330" s="31"/>
      <c r="E330" s="178" t="str">
        <f>IF($C330="","",VLOOKUP($C330,分類コード!$B$1:$C$11,2,0))</f>
        <v/>
      </c>
      <c r="F330" s="30"/>
      <c r="G330" s="28"/>
      <c r="H330" s="13"/>
      <c r="I330" s="28"/>
      <c r="M330" s="31"/>
      <c r="N330" s="31"/>
      <c r="O330" s="31"/>
      <c r="P330" s="31"/>
      <c r="Q330" s="31"/>
      <c r="R330" s="31"/>
      <c r="S330" s="31"/>
      <c r="T330" s="31"/>
      <c r="U330" s="31"/>
      <c r="Y330" s="31"/>
      <c r="Z330" s="31"/>
      <c r="AA330" s="31"/>
    </row>
    <row r="331" spans="1:27" s="6" customFormat="1">
      <c r="A331" s="10"/>
      <c r="B331" s="10"/>
      <c r="C331" s="177"/>
      <c r="D331" s="31"/>
      <c r="E331" s="178" t="str">
        <f>IF($C331="","",VLOOKUP($C331,分類コード!$B$1:$C$11,2,0))</f>
        <v/>
      </c>
      <c r="F331" s="30"/>
      <c r="G331" s="28"/>
      <c r="H331" s="13"/>
      <c r="I331" s="28"/>
      <c r="M331" s="31"/>
      <c r="N331" s="31"/>
      <c r="O331" s="31"/>
      <c r="P331" s="31"/>
      <c r="Q331" s="31"/>
      <c r="R331" s="31"/>
      <c r="S331" s="31"/>
      <c r="T331" s="31"/>
      <c r="U331" s="31"/>
      <c r="Y331" s="31"/>
      <c r="Z331" s="31"/>
      <c r="AA331" s="31"/>
    </row>
    <row r="332" spans="1:27" s="6" customFormat="1">
      <c r="A332" s="10"/>
      <c r="B332" s="10"/>
      <c r="C332" s="177"/>
      <c r="D332" s="31"/>
      <c r="E332" s="178" t="str">
        <f>IF($C332="","",VLOOKUP($C332,分類コード!$B$1:$C$11,2,0))</f>
        <v/>
      </c>
      <c r="F332" s="30"/>
      <c r="G332" s="28"/>
      <c r="H332" s="13"/>
      <c r="I332" s="28"/>
      <c r="M332" s="31"/>
      <c r="N332" s="31"/>
      <c r="O332" s="31"/>
      <c r="P332" s="31"/>
      <c r="Q332" s="31"/>
      <c r="R332" s="31"/>
      <c r="S332" s="31"/>
      <c r="T332" s="31"/>
      <c r="U332" s="31"/>
      <c r="Y332" s="31"/>
      <c r="Z332" s="31"/>
      <c r="AA332" s="31"/>
    </row>
    <row r="333" spans="1:27" s="6" customFormat="1">
      <c r="A333" s="10"/>
      <c r="B333" s="10"/>
      <c r="C333" s="177"/>
      <c r="D333" s="31"/>
      <c r="E333" s="178" t="str">
        <f>IF($C333="","",VLOOKUP($C333,分類コード!$B$1:$C$11,2,0))</f>
        <v/>
      </c>
      <c r="F333" s="30"/>
      <c r="G333" s="28"/>
      <c r="H333" s="13"/>
      <c r="I333" s="28"/>
      <c r="J333" s="7"/>
      <c r="M333" s="31"/>
      <c r="N333" s="31"/>
      <c r="O333" s="31"/>
      <c r="P333" s="31"/>
      <c r="Q333" s="31"/>
      <c r="R333" s="31"/>
      <c r="S333" s="31"/>
      <c r="T333" s="31"/>
      <c r="U333" s="31"/>
      <c r="Y333" s="31"/>
      <c r="Z333" s="31"/>
      <c r="AA333" s="31"/>
    </row>
    <row r="334" spans="1:27" s="6" customFormat="1">
      <c r="A334" s="10"/>
      <c r="B334" s="31"/>
      <c r="C334" s="177"/>
      <c r="D334" s="31"/>
      <c r="E334" s="178" t="str">
        <f>IF($C334="","",VLOOKUP($C334,分類コード!$B$1:$C$11,2,0))</f>
        <v/>
      </c>
      <c r="F334" s="30"/>
      <c r="G334" s="28"/>
      <c r="H334" s="13"/>
      <c r="I334" s="28"/>
      <c r="K334" s="8"/>
      <c r="M334" s="31"/>
      <c r="N334" s="31"/>
      <c r="O334" s="31"/>
      <c r="P334" s="31"/>
      <c r="Q334" s="31"/>
      <c r="R334" s="31"/>
      <c r="S334" s="31"/>
      <c r="T334" s="31"/>
      <c r="U334" s="31"/>
      <c r="Y334" s="31"/>
      <c r="Z334" s="31"/>
      <c r="AA334" s="31"/>
    </row>
    <row r="335" spans="1:27" s="6" customFormat="1">
      <c r="A335" s="10"/>
      <c r="B335" s="10"/>
      <c r="C335" s="177"/>
      <c r="D335" s="31"/>
      <c r="E335" s="178" t="str">
        <f>IF($C335="","",VLOOKUP($C335,分類コード!$B$1:$C$11,2,0))</f>
        <v/>
      </c>
      <c r="F335" s="30"/>
      <c r="G335" s="28"/>
      <c r="H335" s="13"/>
      <c r="I335" s="28"/>
      <c r="M335" s="31"/>
      <c r="N335" s="31"/>
      <c r="O335" s="31"/>
      <c r="P335" s="31"/>
      <c r="Q335" s="31"/>
      <c r="R335" s="31"/>
      <c r="S335" s="31"/>
      <c r="T335" s="31"/>
      <c r="U335" s="31"/>
      <c r="Y335" s="31"/>
      <c r="Z335" s="31"/>
      <c r="AA335" s="31"/>
    </row>
    <row r="336" spans="1:27" s="6" customFormat="1">
      <c r="A336" s="10"/>
      <c r="B336" s="10"/>
      <c r="C336" s="177"/>
      <c r="D336" s="31"/>
      <c r="E336" s="178" t="str">
        <f>IF($C336="","",VLOOKUP($C336,分類コード!$B$1:$C$11,2,0))</f>
        <v/>
      </c>
      <c r="F336" s="30"/>
      <c r="G336" s="28"/>
      <c r="H336" s="13"/>
      <c r="I336" s="28"/>
      <c r="M336" s="31"/>
      <c r="N336" s="31"/>
      <c r="O336" s="31"/>
      <c r="P336" s="31"/>
      <c r="Q336" s="31"/>
      <c r="R336" s="31"/>
      <c r="S336" s="31"/>
      <c r="T336" s="31"/>
      <c r="U336" s="31"/>
      <c r="Y336" s="31"/>
      <c r="Z336" s="31"/>
      <c r="AA336" s="31"/>
    </row>
    <row r="337" spans="1:27" s="6" customFormat="1">
      <c r="A337" s="10"/>
      <c r="B337" s="10"/>
      <c r="C337" s="177"/>
      <c r="D337" s="31"/>
      <c r="E337" s="178" t="str">
        <f>IF($C337="","",VLOOKUP($C337,分類コード!$B$1:$C$11,2,0))</f>
        <v/>
      </c>
      <c r="F337" s="30"/>
      <c r="G337" s="28"/>
      <c r="H337" s="13"/>
      <c r="I337" s="28"/>
      <c r="M337" s="31"/>
      <c r="N337" s="31"/>
      <c r="O337" s="31"/>
      <c r="P337" s="31"/>
      <c r="Q337" s="31"/>
      <c r="R337" s="31"/>
      <c r="S337" s="31"/>
      <c r="T337" s="31"/>
      <c r="U337" s="31"/>
      <c r="Y337" s="31"/>
      <c r="Z337" s="31"/>
      <c r="AA337" s="31"/>
    </row>
    <row r="338" spans="1:27" s="6" customFormat="1">
      <c r="A338" s="10"/>
      <c r="B338" s="10"/>
      <c r="C338" s="177"/>
      <c r="D338" s="31"/>
      <c r="E338" s="178" t="str">
        <f>IF($C338="","",VLOOKUP($C338,分類コード!$B$1:$C$11,2,0))</f>
        <v/>
      </c>
      <c r="F338" s="30"/>
      <c r="G338" s="28"/>
      <c r="H338" s="13"/>
      <c r="I338" s="28"/>
      <c r="M338" s="31"/>
      <c r="N338" s="31"/>
      <c r="O338" s="31"/>
      <c r="P338" s="31"/>
      <c r="Q338" s="31"/>
      <c r="R338" s="31"/>
      <c r="S338" s="31"/>
      <c r="T338" s="31"/>
      <c r="U338" s="31"/>
      <c r="Y338" s="31"/>
      <c r="Z338" s="31"/>
      <c r="AA338" s="31"/>
    </row>
    <row r="339" spans="1:27" s="6" customFormat="1">
      <c r="A339" s="10"/>
      <c r="B339" s="10"/>
      <c r="C339" s="177"/>
      <c r="D339" s="31"/>
      <c r="E339" s="178" t="str">
        <f>IF($C339="","",VLOOKUP($C339,分類コード!$B$1:$C$11,2,0))</f>
        <v/>
      </c>
      <c r="F339" s="30"/>
      <c r="G339" s="28"/>
      <c r="H339" s="13"/>
      <c r="I339" s="28"/>
      <c r="M339" s="31"/>
      <c r="N339" s="31"/>
      <c r="O339" s="31"/>
      <c r="P339" s="31"/>
      <c r="Q339" s="31"/>
      <c r="R339" s="31"/>
      <c r="S339" s="31"/>
      <c r="T339" s="31"/>
      <c r="U339" s="31"/>
      <c r="Y339" s="31"/>
      <c r="Z339" s="31"/>
      <c r="AA339" s="31"/>
    </row>
    <row r="340" spans="1:27" s="6" customFormat="1">
      <c r="A340" s="10"/>
      <c r="B340" s="10"/>
      <c r="C340" s="177"/>
      <c r="D340" s="31"/>
      <c r="E340" s="178" t="str">
        <f>IF($C340="","",VLOOKUP($C340,分類コード!$B$1:$C$11,2,0))</f>
        <v/>
      </c>
      <c r="F340" s="30"/>
      <c r="G340" s="28"/>
      <c r="H340" s="13"/>
      <c r="I340" s="28"/>
      <c r="M340" s="31"/>
      <c r="N340" s="31"/>
      <c r="O340" s="31"/>
      <c r="P340" s="31"/>
      <c r="Q340" s="31"/>
      <c r="R340" s="31"/>
      <c r="S340" s="31"/>
      <c r="T340" s="31"/>
      <c r="U340" s="31"/>
      <c r="Y340" s="31"/>
      <c r="Z340" s="31"/>
      <c r="AA340" s="31"/>
    </row>
    <row r="341" spans="1:27" s="6" customFormat="1">
      <c r="A341" s="10"/>
      <c r="B341" s="10"/>
      <c r="C341" s="177"/>
      <c r="D341" s="31"/>
      <c r="E341" s="178" t="str">
        <f>IF($C341="","",VLOOKUP($C341,分類コード!$B$1:$C$11,2,0))</f>
        <v/>
      </c>
      <c r="F341" s="30"/>
      <c r="G341" s="28"/>
      <c r="H341" s="13"/>
      <c r="I341" s="28"/>
      <c r="M341" s="31"/>
      <c r="N341" s="31"/>
      <c r="O341" s="31"/>
      <c r="P341" s="31"/>
      <c r="Q341" s="31"/>
      <c r="R341" s="31"/>
      <c r="S341" s="31"/>
      <c r="T341" s="31"/>
      <c r="U341" s="31"/>
      <c r="Y341" s="31"/>
      <c r="Z341" s="31"/>
      <c r="AA341" s="31"/>
    </row>
    <row r="342" spans="1:27" s="6" customFormat="1">
      <c r="A342" s="10"/>
      <c r="B342" s="10"/>
      <c r="C342" s="177"/>
      <c r="D342" s="31"/>
      <c r="E342" s="178" t="str">
        <f>IF($C342="","",VLOOKUP($C342,分類コード!$B$1:$C$11,2,0))</f>
        <v/>
      </c>
      <c r="F342" s="30"/>
      <c r="G342" s="28"/>
      <c r="H342" s="13"/>
      <c r="I342" s="28"/>
      <c r="M342" s="31"/>
      <c r="N342" s="31"/>
      <c r="O342" s="31"/>
      <c r="P342" s="31"/>
      <c r="Q342" s="31"/>
      <c r="R342" s="31"/>
      <c r="S342" s="31"/>
      <c r="T342" s="31"/>
      <c r="U342" s="31"/>
      <c r="Y342" s="31"/>
      <c r="Z342" s="31"/>
      <c r="AA342" s="31"/>
    </row>
    <row r="343" spans="1:27" s="6" customFormat="1">
      <c r="A343" s="10"/>
      <c r="B343" s="10"/>
      <c r="C343" s="177"/>
      <c r="D343" s="31"/>
      <c r="E343" s="178" t="str">
        <f>IF($C343="","",VLOOKUP($C343,分類コード!$B$1:$C$11,2,0))</f>
        <v/>
      </c>
      <c r="F343" s="30"/>
      <c r="G343" s="28"/>
      <c r="H343" s="13"/>
      <c r="I343" s="28"/>
      <c r="M343" s="31"/>
      <c r="N343" s="31"/>
      <c r="O343" s="31"/>
      <c r="P343" s="31"/>
      <c r="Q343" s="31"/>
      <c r="R343" s="31"/>
      <c r="S343" s="31"/>
      <c r="T343" s="31"/>
      <c r="U343" s="31"/>
      <c r="Y343" s="31"/>
      <c r="Z343" s="31"/>
      <c r="AA343" s="31"/>
    </row>
    <row r="344" spans="1:27" s="6" customFormat="1">
      <c r="A344" s="10"/>
      <c r="B344" s="10"/>
      <c r="C344" s="177"/>
      <c r="D344" s="31"/>
      <c r="E344" s="178" t="str">
        <f>IF($C344="","",VLOOKUP($C344,分類コード!$B$1:$C$11,2,0))</f>
        <v/>
      </c>
      <c r="F344" s="30"/>
      <c r="G344" s="28"/>
      <c r="H344" s="13"/>
      <c r="I344" s="28"/>
      <c r="M344" s="31"/>
      <c r="N344" s="31"/>
      <c r="O344" s="31"/>
      <c r="P344" s="31"/>
      <c r="Q344" s="31"/>
      <c r="R344" s="31"/>
      <c r="S344" s="31"/>
      <c r="T344" s="31"/>
      <c r="U344" s="31"/>
      <c r="Y344" s="31"/>
      <c r="Z344" s="31"/>
      <c r="AA344" s="31"/>
    </row>
    <row r="345" spans="1:27" s="6" customFormat="1">
      <c r="A345" s="10"/>
      <c r="B345" s="10"/>
      <c r="C345" s="177"/>
      <c r="D345" s="31"/>
      <c r="E345" s="178" t="str">
        <f>IF($C345="","",VLOOKUP($C345,分類コード!$B$1:$C$11,2,0))</f>
        <v/>
      </c>
      <c r="F345" s="30"/>
      <c r="G345" s="28"/>
      <c r="H345" s="13"/>
      <c r="I345" s="28"/>
      <c r="M345" s="31"/>
      <c r="N345" s="31"/>
      <c r="O345" s="31"/>
      <c r="P345" s="31"/>
      <c r="Q345" s="31"/>
      <c r="R345" s="31"/>
      <c r="S345" s="31"/>
      <c r="T345" s="31"/>
      <c r="U345" s="31"/>
      <c r="Y345" s="31"/>
      <c r="Z345" s="31"/>
      <c r="AA345" s="31"/>
    </row>
    <row r="346" spans="1:27" s="6" customFormat="1">
      <c r="A346" s="10"/>
      <c r="B346" s="10"/>
      <c r="C346" s="177"/>
      <c r="D346" s="31"/>
      <c r="E346" s="178" t="str">
        <f>IF($C346="","",VLOOKUP($C346,分類コード!$B$1:$C$11,2,0))</f>
        <v/>
      </c>
      <c r="F346" s="30"/>
      <c r="G346" s="28"/>
      <c r="H346" s="13"/>
      <c r="I346" s="28"/>
      <c r="M346" s="31"/>
      <c r="N346" s="31"/>
      <c r="O346" s="31"/>
      <c r="P346" s="31"/>
      <c r="Q346" s="31"/>
      <c r="R346" s="31"/>
      <c r="S346" s="31"/>
      <c r="T346" s="31"/>
      <c r="U346" s="31"/>
      <c r="Y346" s="31"/>
      <c r="Z346" s="31"/>
      <c r="AA346" s="31"/>
    </row>
    <row r="347" spans="1:27" s="6" customFormat="1">
      <c r="A347" s="10"/>
      <c r="B347" s="10"/>
      <c r="C347" s="177"/>
      <c r="D347" s="31"/>
      <c r="E347" s="178" t="str">
        <f>IF($C347="","",VLOOKUP($C347,分類コード!$B$1:$C$11,2,0))</f>
        <v/>
      </c>
      <c r="F347" s="30"/>
      <c r="G347" s="28"/>
      <c r="H347" s="13"/>
      <c r="I347" s="28"/>
      <c r="M347" s="31"/>
      <c r="N347" s="31"/>
      <c r="O347" s="31"/>
      <c r="P347" s="31"/>
      <c r="Q347" s="31"/>
      <c r="R347" s="31"/>
      <c r="S347" s="31"/>
      <c r="T347" s="31"/>
      <c r="U347" s="31"/>
      <c r="Y347" s="31"/>
      <c r="Z347" s="31"/>
      <c r="AA347" s="31"/>
    </row>
    <row r="348" spans="1:27" s="6" customFormat="1">
      <c r="A348" s="10"/>
      <c r="B348" s="10"/>
      <c r="C348" s="177"/>
      <c r="D348" s="31"/>
      <c r="E348" s="178" t="str">
        <f>IF($C348="","",VLOOKUP($C348,分類コード!$B$1:$C$11,2,0))</f>
        <v/>
      </c>
      <c r="F348" s="30"/>
      <c r="G348" s="28"/>
      <c r="H348" s="13"/>
      <c r="I348" s="28"/>
      <c r="M348" s="31"/>
      <c r="N348" s="31"/>
      <c r="O348" s="31"/>
      <c r="P348" s="31"/>
      <c r="Q348" s="31"/>
      <c r="R348" s="31"/>
      <c r="S348" s="31"/>
      <c r="T348" s="31"/>
      <c r="U348" s="31"/>
      <c r="Y348" s="31"/>
      <c r="Z348" s="31"/>
      <c r="AA348" s="31"/>
    </row>
    <row r="349" spans="1:27" s="6" customFormat="1">
      <c r="A349" s="10"/>
      <c r="B349" s="10"/>
      <c r="C349" s="177"/>
      <c r="D349" s="31"/>
      <c r="E349" s="178" t="str">
        <f>IF($C349="","",VLOOKUP($C349,分類コード!$B$1:$C$11,2,0))</f>
        <v/>
      </c>
      <c r="F349" s="30"/>
      <c r="G349" s="28"/>
      <c r="H349" s="13"/>
      <c r="I349" s="28"/>
      <c r="M349" s="31"/>
      <c r="N349" s="31"/>
      <c r="O349" s="31"/>
      <c r="P349" s="31"/>
      <c r="Q349" s="31"/>
      <c r="R349" s="31"/>
      <c r="S349" s="31"/>
      <c r="T349" s="31"/>
      <c r="U349" s="31"/>
      <c r="Y349" s="31"/>
      <c r="Z349" s="31"/>
      <c r="AA349" s="31"/>
    </row>
    <row r="350" spans="1:27" s="6" customFormat="1">
      <c r="A350" s="10"/>
      <c r="B350" s="10"/>
      <c r="C350" s="177"/>
      <c r="D350" s="31"/>
      <c r="E350" s="178" t="str">
        <f>IF($C350="","",VLOOKUP($C350,分類コード!$B$1:$C$11,2,0))</f>
        <v/>
      </c>
      <c r="F350" s="30"/>
      <c r="G350" s="28"/>
      <c r="H350" s="13"/>
      <c r="I350" s="28"/>
      <c r="M350" s="31"/>
      <c r="N350" s="31"/>
      <c r="O350" s="31"/>
      <c r="P350" s="31"/>
      <c r="Q350" s="31"/>
      <c r="R350" s="31"/>
      <c r="S350" s="31"/>
      <c r="T350" s="31"/>
      <c r="U350" s="31"/>
      <c r="Y350" s="31"/>
      <c r="Z350" s="31"/>
      <c r="AA350" s="31"/>
    </row>
    <row r="351" spans="1:27" s="6" customFormat="1">
      <c r="A351" s="10"/>
      <c r="B351" s="10"/>
      <c r="C351" s="177"/>
      <c r="D351" s="31"/>
      <c r="E351" s="178" t="str">
        <f>IF($C351="","",VLOOKUP($C351,分類コード!$B$1:$C$11,2,0))</f>
        <v/>
      </c>
      <c r="F351" s="30"/>
      <c r="G351" s="28"/>
      <c r="H351" s="13"/>
      <c r="I351" s="28"/>
      <c r="M351" s="31"/>
      <c r="N351" s="31"/>
      <c r="O351" s="31"/>
      <c r="P351" s="31"/>
      <c r="Q351" s="31"/>
      <c r="R351" s="31"/>
      <c r="S351" s="31"/>
      <c r="T351" s="31"/>
      <c r="U351" s="31"/>
      <c r="Y351" s="31"/>
      <c r="Z351" s="31"/>
      <c r="AA351" s="31"/>
    </row>
    <row r="352" spans="1:27" s="6" customFormat="1">
      <c r="A352" s="10"/>
      <c r="B352" s="10"/>
      <c r="C352" s="177"/>
      <c r="D352" s="31"/>
      <c r="E352" s="178" t="str">
        <f>IF($C352="","",VLOOKUP($C352,分類コード!$B$1:$C$11,2,0))</f>
        <v/>
      </c>
      <c r="F352" s="30"/>
      <c r="G352" s="28"/>
      <c r="H352" s="13"/>
      <c r="I352" s="28"/>
      <c r="M352" s="31"/>
      <c r="N352" s="31"/>
      <c r="O352" s="31"/>
      <c r="P352" s="31"/>
      <c r="Q352" s="31"/>
      <c r="R352" s="31"/>
      <c r="S352" s="31"/>
      <c r="T352" s="31"/>
      <c r="U352" s="31"/>
      <c r="Y352" s="31"/>
      <c r="Z352" s="31"/>
      <c r="AA352" s="31"/>
    </row>
    <row r="353" spans="1:27" s="6" customFormat="1">
      <c r="A353" s="10"/>
      <c r="B353" s="10"/>
      <c r="C353" s="177"/>
      <c r="D353" s="31"/>
      <c r="E353" s="178" t="str">
        <f>IF($C353="","",VLOOKUP($C353,分類コード!$B$1:$C$11,2,0))</f>
        <v/>
      </c>
      <c r="F353" s="30"/>
      <c r="G353" s="28"/>
      <c r="H353" s="13"/>
      <c r="I353" s="28"/>
      <c r="M353" s="31"/>
      <c r="N353" s="31"/>
      <c r="O353" s="31"/>
      <c r="P353" s="31"/>
      <c r="Q353" s="31"/>
      <c r="R353" s="31"/>
      <c r="S353" s="31"/>
      <c r="T353" s="31"/>
      <c r="U353" s="31"/>
      <c r="Y353" s="31"/>
      <c r="Z353" s="31"/>
      <c r="AA353" s="31"/>
    </row>
    <row r="354" spans="1:27" s="6" customFormat="1">
      <c r="A354" s="10"/>
      <c r="B354" s="10"/>
      <c r="C354" s="177"/>
      <c r="D354" s="31"/>
      <c r="E354" s="178" t="str">
        <f>IF($C354="","",VLOOKUP($C354,分類コード!$B$1:$C$11,2,0))</f>
        <v/>
      </c>
      <c r="F354" s="30"/>
      <c r="G354" s="28"/>
      <c r="H354" s="13"/>
      <c r="I354" s="28"/>
      <c r="M354" s="31"/>
      <c r="N354" s="31"/>
      <c r="O354" s="31"/>
      <c r="P354" s="31"/>
      <c r="Q354" s="31"/>
      <c r="R354" s="31"/>
      <c r="S354" s="31"/>
      <c r="T354" s="31"/>
      <c r="U354" s="31"/>
      <c r="Y354" s="31"/>
      <c r="Z354" s="31"/>
      <c r="AA354" s="31"/>
    </row>
    <row r="355" spans="1:27" s="6" customFormat="1">
      <c r="A355" s="10"/>
      <c r="B355" s="10"/>
      <c r="C355" s="177"/>
      <c r="D355" s="31"/>
      <c r="E355" s="178" t="str">
        <f>IF($C355="","",VLOOKUP($C355,分類コード!$B$1:$C$11,2,0))</f>
        <v/>
      </c>
      <c r="F355" s="30"/>
      <c r="G355" s="28"/>
      <c r="H355" s="13"/>
      <c r="I355" s="28"/>
      <c r="M355" s="31"/>
      <c r="N355" s="31"/>
      <c r="O355" s="31"/>
      <c r="P355" s="31"/>
      <c r="Q355" s="31"/>
      <c r="R355" s="31"/>
      <c r="S355" s="31"/>
      <c r="T355" s="31"/>
      <c r="U355" s="31"/>
      <c r="Y355" s="31"/>
      <c r="Z355" s="31"/>
      <c r="AA355" s="31"/>
    </row>
    <row r="356" spans="1:27" s="6" customFormat="1">
      <c r="A356" s="10"/>
      <c r="B356" s="10"/>
      <c r="C356" s="177"/>
      <c r="D356" s="31"/>
      <c r="E356" s="178" t="str">
        <f>IF($C356="","",VLOOKUP($C356,分類コード!$B$1:$C$11,2,0))</f>
        <v/>
      </c>
      <c r="F356" s="30"/>
      <c r="G356" s="28"/>
      <c r="H356" s="13"/>
      <c r="I356" s="28"/>
      <c r="M356" s="31"/>
      <c r="N356" s="31"/>
      <c r="O356" s="31"/>
      <c r="P356" s="31"/>
      <c r="Q356" s="31"/>
      <c r="R356" s="31"/>
      <c r="S356" s="31"/>
      <c r="T356" s="31"/>
      <c r="U356" s="31"/>
      <c r="Y356" s="31"/>
      <c r="Z356" s="31"/>
      <c r="AA356" s="31"/>
    </row>
    <row r="357" spans="1:27" s="6" customFormat="1">
      <c r="A357" s="10"/>
      <c r="B357" s="10"/>
      <c r="C357" s="177"/>
      <c r="D357" s="31"/>
      <c r="E357" s="178" t="str">
        <f>IF($C357="","",VLOOKUP($C357,分類コード!$B$1:$C$11,2,0))</f>
        <v/>
      </c>
      <c r="F357" s="30"/>
      <c r="G357" s="28"/>
      <c r="H357" s="13"/>
      <c r="I357" s="28"/>
      <c r="M357" s="31"/>
      <c r="N357" s="31"/>
      <c r="O357" s="31"/>
      <c r="P357" s="31"/>
      <c r="Q357" s="31"/>
      <c r="R357" s="31"/>
      <c r="S357" s="31"/>
      <c r="T357" s="31"/>
      <c r="U357" s="31"/>
      <c r="Y357" s="31"/>
      <c r="Z357" s="31"/>
      <c r="AA357" s="31"/>
    </row>
    <row r="358" spans="1:27" s="6" customFormat="1">
      <c r="A358" s="10"/>
      <c r="B358" s="10"/>
      <c r="C358" s="177"/>
      <c r="D358" s="31"/>
      <c r="E358" s="178" t="str">
        <f>IF($C358="","",VLOOKUP($C358,分類コード!$B$1:$C$11,2,0))</f>
        <v/>
      </c>
      <c r="F358" s="30"/>
      <c r="G358" s="28"/>
      <c r="H358" s="13"/>
      <c r="I358" s="28"/>
      <c r="M358" s="31"/>
      <c r="N358" s="31"/>
      <c r="O358" s="31"/>
      <c r="P358" s="31"/>
      <c r="Q358" s="31"/>
      <c r="R358" s="31"/>
      <c r="S358" s="31"/>
      <c r="T358" s="31"/>
      <c r="U358" s="31"/>
      <c r="Y358" s="31"/>
      <c r="Z358" s="31"/>
      <c r="AA358" s="31"/>
    </row>
    <row r="359" spans="1:27" s="6" customFormat="1">
      <c r="A359" s="10"/>
      <c r="B359" s="10"/>
      <c r="C359" s="177"/>
      <c r="D359" s="31"/>
      <c r="E359" s="178" t="str">
        <f>IF($C359="","",VLOOKUP($C359,分類コード!$B$1:$C$11,2,0))</f>
        <v/>
      </c>
      <c r="F359" s="30"/>
      <c r="G359" s="28"/>
      <c r="H359" s="13"/>
      <c r="I359" s="28"/>
      <c r="M359" s="31"/>
      <c r="N359" s="31"/>
      <c r="O359" s="31"/>
      <c r="P359" s="31"/>
      <c r="Q359" s="31"/>
      <c r="R359" s="31"/>
      <c r="S359" s="31"/>
      <c r="T359" s="31"/>
      <c r="U359" s="31"/>
      <c r="Y359" s="31"/>
      <c r="Z359" s="31"/>
      <c r="AA359" s="31"/>
    </row>
    <row r="360" spans="1:27" s="6" customFormat="1">
      <c r="A360" s="10"/>
      <c r="B360" s="10"/>
      <c r="C360" s="177"/>
      <c r="D360" s="31"/>
      <c r="E360" s="178" t="str">
        <f>IF($C360="","",VLOOKUP($C360,分類コード!$B$1:$C$11,2,0))</f>
        <v/>
      </c>
      <c r="F360" s="30"/>
      <c r="G360" s="28"/>
      <c r="H360" s="13"/>
      <c r="I360" s="28"/>
      <c r="M360" s="31"/>
      <c r="N360" s="31"/>
      <c r="O360" s="31"/>
      <c r="P360" s="31"/>
      <c r="Q360" s="31"/>
      <c r="R360" s="31"/>
      <c r="S360" s="31"/>
      <c r="T360" s="31"/>
      <c r="U360" s="31"/>
      <c r="Y360" s="31"/>
      <c r="Z360" s="31"/>
      <c r="AA360" s="31"/>
    </row>
    <row r="361" spans="1:27" s="6" customFormat="1">
      <c r="A361" s="10"/>
      <c r="B361" s="10"/>
      <c r="C361" s="177"/>
      <c r="D361" s="31"/>
      <c r="E361" s="178" t="str">
        <f>IF($C361="","",VLOOKUP($C361,分類コード!$B$1:$C$11,2,0))</f>
        <v/>
      </c>
      <c r="F361" s="30"/>
      <c r="G361" s="28"/>
      <c r="H361" s="13"/>
      <c r="I361" s="28"/>
      <c r="M361" s="31"/>
      <c r="N361" s="31"/>
      <c r="O361" s="31"/>
      <c r="P361" s="31"/>
      <c r="Q361" s="31"/>
      <c r="R361" s="31"/>
      <c r="S361" s="31"/>
      <c r="T361" s="31"/>
      <c r="U361" s="31"/>
      <c r="Y361" s="31"/>
      <c r="Z361" s="31"/>
      <c r="AA361" s="31"/>
    </row>
    <row r="362" spans="1:27" s="6" customFormat="1">
      <c r="A362" s="10"/>
      <c r="B362" s="10"/>
      <c r="C362" s="177"/>
      <c r="D362" s="31"/>
      <c r="E362" s="178" t="str">
        <f>IF($C362="","",VLOOKUP($C362,分類コード!$B$1:$C$11,2,0))</f>
        <v/>
      </c>
      <c r="F362" s="30"/>
      <c r="G362" s="28"/>
      <c r="H362" s="13"/>
      <c r="I362" s="28"/>
      <c r="M362" s="31"/>
      <c r="N362" s="31"/>
      <c r="O362" s="31"/>
      <c r="P362" s="31"/>
      <c r="Q362" s="31"/>
      <c r="R362" s="31"/>
      <c r="S362" s="31"/>
      <c r="T362" s="31"/>
      <c r="U362" s="31"/>
      <c r="Y362" s="31"/>
      <c r="Z362" s="31"/>
      <c r="AA362" s="31"/>
    </row>
    <row r="363" spans="1:27" s="6" customFormat="1">
      <c r="A363" s="10"/>
      <c r="B363" s="10"/>
      <c r="C363" s="177"/>
      <c r="D363" s="31"/>
      <c r="E363" s="178" t="str">
        <f>IF($C363="","",VLOOKUP($C363,分類コード!$B$1:$C$11,2,0))</f>
        <v/>
      </c>
      <c r="F363" s="30"/>
      <c r="G363" s="28"/>
      <c r="H363" s="13"/>
      <c r="I363" s="28"/>
      <c r="M363" s="31"/>
      <c r="N363" s="31"/>
      <c r="O363" s="31"/>
      <c r="P363" s="31"/>
      <c r="Q363" s="31"/>
      <c r="R363" s="31"/>
      <c r="S363" s="31"/>
      <c r="T363" s="31"/>
      <c r="U363" s="31"/>
      <c r="Y363" s="31"/>
      <c r="Z363" s="31"/>
      <c r="AA363" s="31"/>
    </row>
    <row r="364" spans="1:27" s="6" customFormat="1">
      <c r="A364" s="10"/>
      <c r="B364" s="10"/>
      <c r="C364" s="177"/>
      <c r="D364" s="31"/>
      <c r="E364" s="178" t="str">
        <f>IF($C364="","",VLOOKUP($C364,分類コード!$B$1:$C$11,2,0))</f>
        <v/>
      </c>
      <c r="F364" s="30"/>
      <c r="G364" s="28"/>
      <c r="H364" s="13"/>
      <c r="I364" s="28"/>
      <c r="M364" s="31"/>
      <c r="N364" s="31"/>
      <c r="O364" s="31"/>
      <c r="P364" s="31"/>
      <c r="Q364" s="31"/>
      <c r="R364" s="31"/>
      <c r="S364" s="31"/>
      <c r="T364" s="31"/>
      <c r="U364" s="31"/>
      <c r="Y364" s="31"/>
      <c r="Z364" s="31"/>
      <c r="AA364" s="31"/>
    </row>
    <row r="365" spans="1:27" s="6" customFormat="1">
      <c r="A365" s="10"/>
      <c r="B365" s="10"/>
      <c r="C365" s="177"/>
      <c r="D365" s="31"/>
      <c r="E365" s="178" t="str">
        <f>IF($C365="","",VLOOKUP($C365,分類コード!$B$1:$C$11,2,0))</f>
        <v/>
      </c>
      <c r="F365" s="30"/>
      <c r="G365" s="28"/>
      <c r="H365" s="13"/>
      <c r="I365" s="28"/>
      <c r="M365" s="31"/>
      <c r="N365" s="31"/>
      <c r="O365" s="31"/>
      <c r="P365" s="31"/>
      <c r="Q365" s="31"/>
      <c r="R365" s="31"/>
      <c r="S365" s="31"/>
      <c r="T365" s="31"/>
      <c r="U365" s="31"/>
      <c r="Y365" s="31"/>
      <c r="Z365" s="31"/>
      <c r="AA365" s="31"/>
    </row>
    <row r="366" spans="1:27" s="6" customFormat="1">
      <c r="A366" s="10"/>
      <c r="B366" s="10"/>
      <c r="C366" s="177"/>
      <c r="D366" s="31"/>
      <c r="E366" s="178" t="str">
        <f>IF($C366="","",VLOOKUP($C366,分類コード!$B$1:$C$11,2,0))</f>
        <v/>
      </c>
      <c r="F366" s="30"/>
      <c r="G366" s="28"/>
      <c r="H366" s="13"/>
      <c r="I366" s="28"/>
      <c r="M366" s="31"/>
      <c r="N366" s="31"/>
      <c r="O366" s="31"/>
      <c r="P366" s="31"/>
      <c r="Q366" s="31"/>
      <c r="R366" s="31"/>
      <c r="S366" s="31"/>
      <c r="T366" s="31"/>
      <c r="U366" s="31"/>
      <c r="Y366" s="31"/>
      <c r="Z366" s="31"/>
      <c r="AA366" s="31"/>
    </row>
    <row r="367" spans="1:27" s="6" customFormat="1">
      <c r="A367" s="10"/>
      <c r="B367" s="10"/>
      <c r="C367" s="177"/>
      <c r="D367" s="31"/>
      <c r="E367" s="178" t="str">
        <f>IF($C367="","",VLOOKUP($C367,分類コード!$B$1:$C$11,2,0))</f>
        <v/>
      </c>
      <c r="F367" s="30"/>
      <c r="G367" s="28"/>
      <c r="H367" s="13"/>
      <c r="I367" s="28"/>
      <c r="M367" s="31"/>
      <c r="N367" s="31"/>
      <c r="O367" s="31"/>
      <c r="P367" s="31"/>
      <c r="Q367" s="31"/>
      <c r="R367" s="31"/>
      <c r="S367" s="31"/>
      <c r="T367" s="31"/>
      <c r="U367" s="31"/>
      <c r="Y367" s="31"/>
      <c r="Z367" s="31"/>
      <c r="AA367" s="31"/>
    </row>
    <row r="368" spans="1:27" s="6" customFormat="1">
      <c r="A368" s="10"/>
      <c r="B368" s="10"/>
      <c r="C368" s="177"/>
      <c r="D368" s="31"/>
      <c r="E368" s="178" t="str">
        <f>IF($C368="","",VLOOKUP($C368,分類コード!$B$1:$C$11,2,0))</f>
        <v/>
      </c>
      <c r="F368" s="30"/>
      <c r="G368" s="28"/>
      <c r="H368" s="13"/>
      <c r="I368" s="28"/>
      <c r="M368" s="31"/>
      <c r="N368" s="31"/>
      <c r="O368" s="31"/>
      <c r="P368" s="31"/>
      <c r="Q368" s="31"/>
      <c r="R368" s="31"/>
      <c r="S368" s="31"/>
      <c r="T368" s="31"/>
      <c r="U368" s="31"/>
      <c r="Y368" s="31"/>
      <c r="Z368" s="31"/>
      <c r="AA368" s="31"/>
    </row>
    <row r="369" spans="1:27" s="6" customFormat="1">
      <c r="A369" s="10"/>
      <c r="B369" s="10"/>
      <c r="C369" s="177"/>
      <c r="D369" s="31"/>
      <c r="E369" s="178" t="str">
        <f>IF($C369="","",VLOOKUP($C369,分類コード!$B$1:$C$11,2,0))</f>
        <v/>
      </c>
      <c r="F369" s="30"/>
      <c r="G369" s="28"/>
      <c r="H369" s="13"/>
      <c r="I369" s="28"/>
      <c r="M369" s="31"/>
      <c r="N369" s="31"/>
      <c r="O369" s="31"/>
      <c r="P369" s="31"/>
      <c r="Q369" s="31"/>
      <c r="R369" s="31"/>
      <c r="S369" s="31"/>
      <c r="T369" s="31"/>
      <c r="U369" s="31"/>
      <c r="Y369" s="31"/>
      <c r="Z369" s="31"/>
      <c r="AA369" s="31"/>
    </row>
    <row r="370" spans="1:27" s="6" customFormat="1">
      <c r="A370" s="10"/>
      <c r="B370" s="10"/>
      <c r="C370" s="177"/>
      <c r="D370" s="31"/>
      <c r="E370" s="178" t="str">
        <f>IF($C370="","",VLOOKUP($C370,分類コード!$B$1:$C$11,2,0))</f>
        <v/>
      </c>
      <c r="F370" s="30"/>
      <c r="G370" s="28"/>
      <c r="H370" s="13"/>
      <c r="I370" s="28"/>
      <c r="M370" s="31"/>
      <c r="N370" s="31"/>
      <c r="O370" s="31"/>
      <c r="P370" s="31"/>
      <c r="Q370" s="31"/>
      <c r="R370" s="31"/>
      <c r="S370" s="31"/>
      <c r="T370" s="31"/>
      <c r="U370" s="31"/>
      <c r="Y370" s="31"/>
      <c r="Z370" s="31"/>
      <c r="AA370" s="31"/>
    </row>
    <row r="371" spans="1:27" s="6" customFormat="1">
      <c r="A371" s="10"/>
      <c r="B371" s="10"/>
      <c r="C371" s="177"/>
      <c r="D371" s="31"/>
      <c r="E371" s="178" t="str">
        <f>IF($C371="","",VLOOKUP($C371,分類コード!$B$1:$C$11,2,0))</f>
        <v/>
      </c>
      <c r="F371" s="30"/>
      <c r="G371" s="28"/>
      <c r="H371" s="13"/>
      <c r="I371" s="28"/>
      <c r="M371" s="31"/>
      <c r="N371" s="31"/>
      <c r="O371" s="31"/>
      <c r="P371" s="31"/>
      <c r="Q371" s="31"/>
      <c r="R371" s="31"/>
      <c r="S371" s="31"/>
      <c r="T371" s="31"/>
      <c r="U371" s="31"/>
      <c r="Y371" s="31"/>
      <c r="Z371" s="31"/>
      <c r="AA371" s="31"/>
    </row>
    <row r="372" spans="1:27" s="6" customFormat="1">
      <c r="A372" s="10"/>
      <c r="B372" s="10"/>
      <c r="C372" s="177"/>
      <c r="D372" s="31"/>
      <c r="E372" s="178" t="str">
        <f>IF($C372="","",VLOOKUP($C372,分類コード!$B$1:$C$11,2,0))</f>
        <v/>
      </c>
      <c r="F372" s="30"/>
      <c r="G372" s="28"/>
      <c r="H372" s="13"/>
      <c r="I372" s="28"/>
      <c r="M372" s="31"/>
      <c r="N372" s="31"/>
      <c r="O372" s="31"/>
      <c r="P372" s="31"/>
      <c r="Q372" s="31"/>
      <c r="R372" s="31"/>
      <c r="S372" s="31"/>
      <c r="T372" s="31"/>
      <c r="U372" s="31"/>
      <c r="Y372" s="31"/>
      <c r="Z372" s="31"/>
      <c r="AA372" s="31"/>
    </row>
    <row r="373" spans="1:27" s="6" customFormat="1">
      <c r="A373" s="10"/>
      <c r="B373" s="10"/>
      <c r="C373" s="177"/>
      <c r="D373" s="31"/>
      <c r="E373" s="178" t="str">
        <f>IF($C373="","",VLOOKUP($C373,分類コード!$B$1:$C$11,2,0))</f>
        <v/>
      </c>
      <c r="F373" s="30"/>
      <c r="G373" s="28"/>
      <c r="H373" s="13"/>
      <c r="I373" s="28"/>
      <c r="M373" s="31"/>
      <c r="N373" s="31"/>
      <c r="O373" s="31"/>
      <c r="P373" s="31"/>
      <c r="Q373" s="31"/>
      <c r="R373" s="31"/>
      <c r="S373" s="31"/>
      <c r="T373" s="31"/>
      <c r="U373" s="31"/>
      <c r="Y373" s="31"/>
      <c r="Z373" s="31"/>
      <c r="AA373" s="31"/>
    </row>
    <row r="374" spans="1:27" s="6" customFormat="1">
      <c r="A374" s="10"/>
      <c r="B374" s="10"/>
      <c r="C374" s="177"/>
      <c r="D374" s="31"/>
      <c r="E374" s="178" t="str">
        <f>IF($C374="","",VLOOKUP($C374,分類コード!$B$1:$C$11,2,0))</f>
        <v/>
      </c>
      <c r="F374" s="30"/>
      <c r="G374" s="28"/>
      <c r="H374" s="13"/>
      <c r="I374" s="28"/>
      <c r="M374" s="31"/>
      <c r="N374" s="31"/>
      <c r="O374" s="31"/>
      <c r="P374" s="31"/>
      <c r="Q374" s="31"/>
      <c r="R374" s="31"/>
      <c r="S374" s="31"/>
      <c r="T374" s="31"/>
      <c r="U374" s="31"/>
      <c r="Y374" s="31"/>
      <c r="Z374" s="31"/>
      <c r="AA374" s="31"/>
    </row>
    <row r="375" spans="1:27" s="6" customFormat="1">
      <c r="A375" s="10"/>
      <c r="B375" s="10"/>
      <c r="C375" s="177"/>
      <c r="D375" s="31"/>
      <c r="E375" s="178" t="str">
        <f>IF($C375="","",VLOOKUP($C375,分類コード!$B$1:$C$11,2,0))</f>
        <v/>
      </c>
      <c r="F375" s="30"/>
      <c r="G375" s="28"/>
      <c r="H375" s="13"/>
      <c r="I375" s="28"/>
      <c r="M375" s="31"/>
      <c r="N375" s="31"/>
      <c r="O375" s="31"/>
      <c r="P375" s="31"/>
      <c r="Q375" s="31"/>
      <c r="R375" s="31"/>
      <c r="S375" s="31"/>
      <c r="T375" s="31"/>
      <c r="U375" s="31"/>
      <c r="Y375" s="31"/>
      <c r="Z375" s="31"/>
      <c r="AA375" s="31"/>
    </row>
    <row r="376" spans="1:27" s="6" customFormat="1">
      <c r="A376" s="10"/>
      <c r="B376" s="10"/>
      <c r="C376" s="177"/>
      <c r="D376" s="31"/>
      <c r="E376" s="178" t="str">
        <f>IF($C376="","",VLOOKUP($C376,分類コード!$B$1:$C$11,2,0))</f>
        <v/>
      </c>
      <c r="F376" s="30"/>
      <c r="G376" s="28"/>
      <c r="H376" s="13"/>
      <c r="I376" s="28"/>
      <c r="M376" s="31"/>
      <c r="N376" s="31"/>
      <c r="O376" s="31"/>
      <c r="P376" s="31"/>
      <c r="Q376" s="31"/>
      <c r="R376" s="31"/>
      <c r="S376" s="31"/>
      <c r="T376" s="31"/>
      <c r="U376" s="31"/>
      <c r="Y376" s="31"/>
      <c r="Z376" s="31"/>
      <c r="AA376" s="31"/>
    </row>
    <row r="377" spans="1:27" s="6" customFormat="1">
      <c r="A377" s="10"/>
      <c r="B377" s="10"/>
      <c r="C377" s="177"/>
      <c r="D377" s="31"/>
      <c r="E377" s="178" t="str">
        <f>IF($C377="","",VLOOKUP($C377,分類コード!$B$1:$C$11,2,0))</f>
        <v/>
      </c>
      <c r="F377" s="30"/>
      <c r="G377" s="28"/>
      <c r="H377" s="13"/>
      <c r="I377" s="28"/>
      <c r="M377" s="31"/>
      <c r="N377" s="31"/>
      <c r="O377" s="31"/>
      <c r="P377" s="31"/>
      <c r="Q377" s="31"/>
      <c r="R377" s="31"/>
      <c r="S377" s="31"/>
      <c r="T377" s="31"/>
      <c r="U377" s="31"/>
      <c r="Y377" s="31"/>
      <c r="Z377" s="31"/>
      <c r="AA377" s="31"/>
    </row>
    <row r="378" spans="1:27" s="6" customFormat="1">
      <c r="A378" s="10"/>
      <c r="B378" s="10"/>
      <c r="C378" s="177"/>
      <c r="D378" s="31"/>
      <c r="E378" s="178" t="str">
        <f>IF($C378="","",VLOOKUP($C378,分類コード!$B$1:$C$11,2,0))</f>
        <v/>
      </c>
      <c r="F378" s="30"/>
      <c r="G378" s="28"/>
      <c r="H378" s="13"/>
      <c r="I378" s="28"/>
      <c r="M378" s="31"/>
      <c r="N378" s="31"/>
      <c r="O378" s="31"/>
      <c r="P378" s="31"/>
      <c r="Q378" s="31"/>
      <c r="R378" s="31"/>
      <c r="S378" s="31"/>
      <c r="T378" s="31"/>
      <c r="U378" s="31"/>
      <c r="Y378" s="31"/>
      <c r="Z378" s="31"/>
      <c r="AA378" s="31"/>
    </row>
    <row r="379" spans="1:27" s="6" customFormat="1">
      <c r="A379" s="10"/>
      <c r="B379" s="10"/>
      <c r="C379" s="177"/>
      <c r="D379" s="31"/>
      <c r="E379" s="178" t="str">
        <f>IF($C379="","",VLOOKUP($C379,分類コード!$B$1:$C$11,2,0))</f>
        <v/>
      </c>
      <c r="F379" s="30"/>
      <c r="G379" s="28"/>
      <c r="H379" s="13"/>
      <c r="I379" s="28"/>
      <c r="M379" s="31"/>
      <c r="N379" s="31"/>
      <c r="O379" s="31"/>
      <c r="P379" s="31"/>
      <c r="Q379" s="31"/>
      <c r="R379" s="31"/>
      <c r="S379" s="31"/>
      <c r="T379" s="31"/>
      <c r="U379" s="31"/>
      <c r="Y379" s="31"/>
      <c r="Z379" s="31"/>
      <c r="AA379" s="31"/>
    </row>
    <row r="380" spans="1:27" s="6" customFormat="1">
      <c r="A380" s="10"/>
      <c r="B380" s="10"/>
      <c r="C380" s="177"/>
      <c r="D380" s="31"/>
      <c r="E380" s="178" t="str">
        <f>IF($C380="","",VLOOKUP($C380,分類コード!$B$1:$C$11,2,0))</f>
        <v/>
      </c>
      <c r="F380" s="30"/>
      <c r="G380" s="28"/>
      <c r="H380" s="13"/>
      <c r="I380" s="28"/>
      <c r="M380" s="31"/>
      <c r="N380" s="31"/>
      <c r="O380" s="31"/>
      <c r="P380" s="31"/>
      <c r="Q380" s="31"/>
      <c r="R380" s="31"/>
      <c r="S380" s="31"/>
      <c r="T380" s="31"/>
      <c r="U380" s="31"/>
      <c r="Y380" s="31"/>
      <c r="Z380" s="31"/>
      <c r="AA380" s="31"/>
    </row>
    <row r="381" spans="1:27" s="6" customFormat="1">
      <c r="A381" s="10"/>
      <c r="B381" s="10"/>
      <c r="C381" s="177"/>
      <c r="D381" s="31"/>
      <c r="E381" s="178" t="str">
        <f>IF($C381="","",VLOOKUP($C381,分類コード!$B$1:$C$11,2,0))</f>
        <v/>
      </c>
      <c r="F381" s="30"/>
      <c r="G381" s="28"/>
      <c r="H381" s="13"/>
      <c r="I381" s="28"/>
      <c r="M381" s="31"/>
      <c r="N381" s="31"/>
      <c r="O381" s="31"/>
      <c r="P381" s="31"/>
      <c r="Q381" s="31"/>
      <c r="R381" s="31"/>
      <c r="S381" s="31"/>
      <c r="T381" s="31"/>
      <c r="U381" s="31"/>
      <c r="Y381" s="31"/>
      <c r="Z381" s="31"/>
      <c r="AA381" s="31"/>
    </row>
    <row r="382" spans="1:27" s="6" customFormat="1">
      <c r="A382" s="10"/>
      <c r="B382" s="10"/>
      <c r="C382" s="177"/>
      <c r="D382" s="31"/>
      <c r="E382" s="178" t="str">
        <f>IF($C382="","",VLOOKUP($C382,分類コード!$B$1:$C$11,2,0))</f>
        <v/>
      </c>
      <c r="F382" s="30"/>
      <c r="G382" s="28"/>
      <c r="H382" s="13"/>
      <c r="I382" s="28"/>
      <c r="M382" s="31"/>
      <c r="N382" s="31"/>
      <c r="O382" s="31"/>
      <c r="P382" s="31"/>
      <c r="Q382" s="31"/>
      <c r="R382" s="31"/>
      <c r="S382" s="31"/>
      <c r="T382" s="31"/>
      <c r="U382" s="31"/>
      <c r="Y382" s="31"/>
      <c r="Z382" s="31"/>
      <c r="AA382" s="31"/>
    </row>
    <row r="383" spans="1:27" s="6" customFormat="1">
      <c r="A383" s="10"/>
      <c r="B383" s="10"/>
      <c r="C383" s="177"/>
      <c r="D383" s="31"/>
      <c r="E383" s="178" t="str">
        <f>IF($C383="","",VLOOKUP($C383,分類コード!$B$1:$C$11,2,0))</f>
        <v/>
      </c>
      <c r="F383" s="30"/>
      <c r="G383" s="28"/>
      <c r="H383" s="13"/>
      <c r="I383" s="28"/>
      <c r="M383" s="31"/>
      <c r="N383" s="31"/>
      <c r="O383" s="31"/>
      <c r="P383" s="31"/>
      <c r="Q383" s="31"/>
      <c r="R383" s="31"/>
      <c r="S383" s="31"/>
      <c r="T383" s="31"/>
      <c r="U383" s="31"/>
      <c r="Y383" s="31"/>
      <c r="Z383" s="31"/>
      <c r="AA383" s="31"/>
    </row>
    <row r="384" spans="1:27" s="6" customFormat="1">
      <c r="A384" s="10"/>
      <c r="B384" s="10"/>
      <c r="C384" s="177"/>
      <c r="D384" s="31"/>
      <c r="E384" s="178" t="str">
        <f>IF($C384="","",VLOOKUP($C384,分類コード!$B$1:$C$11,2,0))</f>
        <v/>
      </c>
      <c r="F384" s="30"/>
      <c r="G384" s="28"/>
      <c r="H384" s="13"/>
      <c r="I384" s="28"/>
      <c r="M384" s="31"/>
      <c r="N384" s="31"/>
      <c r="O384" s="31"/>
      <c r="P384" s="31"/>
      <c r="Q384" s="31"/>
      <c r="R384" s="31"/>
      <c r="S384" s="31"/>
      <c r="T384" s="31"/>
      <c r="U384" s="31"/>
      <c r="Y384" s="31"/>
      <c r="Z384" s="31"/>
      <c r="AA384" s="31"/>
    </row>
    <row r="385" spans="1:27" s="6" customFormat="1">
      <c r="A385" s="10"/>
      <c r="B385" s="10"/>
      <c r="C385" s="177"/>
      <c r="D385" s="31"/>
      <c r="E385" s="178" t="str">
        <f>IF($C385="","",VLOOKUP($C385,分類コード!$B$1:$C$11,2,0))</f>
        <v/>
      </c>
      <c r="F385" s="30"/>
      <c r="G385" s="28"/>
      <c r="H385" s="13"/>
      <c r="I385" s="28"/>
      <c r="M385" s="31"/>
      <c r="N385" s="31"/>
      <c r="O385" s="31"/>
      <c r="P385" s="31"/>
      <c r="Q385" s="31"/>
      <c r="R385" s="31"/>
      <c r="S385" s="31"/>
      <c r="T385" s="31"/>
      <c r="U385" s="31"/>
      <c r="Y385" s="31"/>
      <c r="Z385" s="31"/>
      <c r="AA385" s="31"/>
    </row>
    <row r="386" spans="1:27" s="6" customFormat="1">
      <c r="A386" s="10"/>
      <c r="B386" s="10"/>
      <c r="C386" s="177"/>
      <c r="D386" s="31"/>
      <c r="E386" s="178" t="str">
        <f>IF($C386="","",VLOOKUP($C386,分類コード!$B$1:$C$11,2,0))</f>
        <v/>
      </c>
      <c r="F386" s="30"/>
      <c r="G386" s="28"/>
      <c r="H386" s="13"/>
      <c r="I386" s="28"/>
      <c r="M386" s="31"/>
      <c r="N386" s="31"/>
      <c r="O386" s="31"/>
      <c r="P386" s="31"/>
      <c r="Q386" s="31"/>
      <c r="R386" s="31"/>
      <c r="S386" s="31"/>
      <c r="T386" s="31"/>
      <c r="U386" s="31"/>
      <c r="Y386" s="31"/>
      <c r="Z386" s="31"/>
      <c r="AA386" s="31"/>
    </row>
    <row r="387" spans="1:27" s="6" customFormat="1">
      <c r="A387" s="10"/>
      <c r="B387" s="10"/>
      <c r="C387" s="177"/>
      <c r="D387" s="31"/>
      <c r="E387" s="178" t="str">
        <f>IF($C387="","",VLOOKUP($C387,分類コード!$B$1:$C$11,2,0))</f>
        <v/>
      </c>
      <c r="F387" s="30"/>
      <c r="G387" s="28"/>
      <c r="H387" s="13"/>
      <c r="I387" s="28"/>
      <c r="M387" s="31"/>
      <c r="N387" s="31"/>
      <c r="O387" s="31"/>
      <c r="P387" s="31"/>
      <c r="Q387" s="31"/>
      <c r="R387" s="31"/>
      <c r="S387" s="31"/>
      <c r="T387" s="31"/>
      <c r="U387" s="31"/>
      <c r="Y387" s="31"/>
      <c r="Z387" s="31"/>
      <c r="AA387" s="31"/>
    </row>
    <row r="388" spans="1:27" s="6" customFormat="1">
      <c r="A388" s="10"/>
      <c r="B388" s="10"/>
      <c r="C388" s="177"/>
      <c r="D388" s="31"/>
      <c r="E388" s="178" t="str">
        <f>IF($C388="","",VLOOKUP($C388,分類コード!$B$1:$C$11,2,0))</f>
        <v/>
      </c>
      <c r="F388" s="30"/>
      <c r="G388" s="28"/>
      <c r="H388" s="13"/>
      <c r="I388" s="28"/>
      <c r="M388" s="31"/>
      <c r="N388" s="31"/>
      <c r="O388" s="31"/>
      <c r="P388" s="31"/>
      <c r="Q388" s="31"/>
      <c r="R388" s="31"/>
      <c r="S388" s="31"/>
      <c r="T388" s="31"/>
      <c r="U388" s="31"/>
      <c r="Y388" s="31"/>
      <c r="Z388" s="31"/>
      <c r="AA388" s="31"/>
    </row>
    <row r="389" spans="1:27" s="6" customFormat="1">
      <c r="A389" s="10"/>
      <c r="B389" s="10"/>
      <c r="C389" s="177"/>
      <c r="D389" s="31"/>
      <c r="E389" s="178" t="str">
        <f>IF($C389="","",VLOOKUP($C389,分類コード!$B$1:$C$11,2,0))</f>
        <v/>
      </c>
      <c r="F389" s="30"/>
      <c r="G389" s="28"/>
      <c r="H389" s="13"/>
      <c r="I389" s="28"/>
      <c r="M389" s="31"/>
      <c r="N389" s="31"/>
      <c r="O389" s="31"/>
      <c r="P389" s="31"/>
      <c r="Q389" s="31"/>
      <c r="R389" s="31"/>
      <c r="S389" s="31"/>
      <c r="T389" s="31"/>
      <c r="U389" s="31"/>
      <c r="Y389" s="31"/>
      <c r="Z389" s="31"/>
      <c r="AA389" s="31"/>
    </row>
    <row r="390" spans="1:27" s="6" customFormat="1">
      <c r="A390" s="10"/>
      <c r="B390" s="10"/>
      <c r="C390" s="177"/>
      <c r="D390" s="31"/>
      <c r="E390" s="178" t="str">
        <f>IF($C390="","",VLOOKUP($C390,分類コード!$B$1:$C$11,2,0))</f>
        <v/>
      </c>
      <c r="F390" s="30"/>
      <c r="G390" s="28"/>
      <c r="H390" s="13"/>
      <c r="I390" s="28"/>
      <c r="M390" s="31"/>
      <c r="N390" s="31"/>
      <c r="O390" s="31"/>
      <c r="P390" s="31"/>
      <c r="Q390" s="31"/>
      <c r="R390" s="31"/>
      <c r="S390" s="31"/>
      <c r="T390" s="31"/>
      <c r="U390" s="31"/>
      <c r="Y390" s="31"/>
      <c r="Z390" s="31"/>
      <c r="AA390" s="31"/>
    </row>
    <row r="391" spans="1:27" s="6" customFormat="1">
      <c r="A391" s="10"/>
      <c r="B391" s="10"/>
      <c r="C391" s="177"/>
      <c r="D391" s="31"/>
      <c r="E391" s="178" t="str">
        <f>IF($C391="","",VLOOKUP($C391,分類コード!$B$1:$C$11,2,0))</f>
        <v/>
      </c>
      <c r="F391" s="30"/>
      <c r="G391" s="28"/>
      <c r="H391" s="13"/>
      <c r="I391" s="28"/>
      <c r="M391" s="31"/>
      <c r="N391" s="31"/>
      <c r="O391" s="31"/>
      <c r="P391" s="31"/>
      <c r="Q391" s="31"/>
      <c r="R391" s="31"/>
      <c r="S391" s="31"/>
      <c r="T391" s="31"/>
      <c r="U391" s="31"/>
      <c r="Y391" s="31"/>
      <c r="Z391" s="31"/>
      <c r="AA391" s="31"/>
    </row>
    <row r="392" spans="1:27" s="6" customFormat="1">
      <c r="A392" s="10"/>
      <c r="B392" s="10"/>
      <c r="C392" s="177"/>
      <c r="D392" s="31"/>
      <c r="E392" s="178" t="str">
        <f>IF($C392="","",VLOOKUP($C392,分類コード!$B$1:$C$11,2,0))</f>
        <v/>
      </c>
      <c r="F392" s="30"/>
      <c r="G392" s="28"/>
      <c r="H392" s="13"/>
      <c r="I392" s="28"/>
      <c r="M392" s="31"/>
      <c r="N392" s="31"/>
      <c r="O392" s="31"/>
      <c r="P392" s="31"/>
      <c r="Q392" s="31"/>
      <c r="R392" s="31"/>
      <c r="S392" s="31"/>
      <c r="T392" s="31"/>
      <c r="U392" s="31"/>
      <c r="Y392" s="31"/>
      <c r="Z392" s="31"/>
      <c r="AA392" s="31"/>
    </row>
    <row r="393" spans="1:27" s="6" customFormat="1">
      <c r="A393" s="10"/>
      <c r="B393" s="10"/>
      <c r="C393" s="177"/>
      <c r="D393" s="31"/>
      <c r="E393" s="178" t="str">
        <f>IF($C393="","",VLOOKUP($C393,分類コード!$B$1:$C$11,2,0))</f>
        <v/>
      </c>
      <c r="F393" s="30"/>
      <c r="G393" s="28"/>
      <c r="H393" s="13"/>
      <c r="I393" s="28"/>
      <c r="M393" s="31"/>
      <c r="N393" s="31"/>
      <c r="O393" s="31"/>
      <c r="P393" s="31"/>
      <c r="Q393" s="31"/>
      <c r="R393" s="31"/>
      <c r="S393" s="31"/>
      <c r="T393" s="31"/>
      <c r="U393" s="31"/>
      <c r="Y393" s="31"/>
      <c r="Z393" s="31"/>
      <c r="AA393" s="31"/>
    </row>
    <row r="394" spans="1:27" s="6" customFormat="1">
      <c r="A394" s="10"/>
      <c r="B394" s="10"/>
      <c r="C394" s="177"/>
      <c r="D394" s="31"/>
      <c r="E394" s="178" t="str">
        <f>IF($C394="","",VLOOKUP($C394,分類コード!$B$1:$C$11,2,0))</f>
        <v/>
      </c>
      <c r="F394" s="30"/>
      <c r="G394" s="28"/>
      <c r="H394" s="13"/>
      <c r="I394" s="28"/>
      <c r="M394" s="31"/>
      <c r="N394" s="31"/>
      <c r="O394" s="31"/>
      <c r="P394" s="31"/>
      <c r="Q394" s="31"/>
      <c r="R394" s="31"/>
      <c r="S394" s="31"/>
      <c r="T394" s="31"/>
      <c r="U394" s="31"/>
      <c r="Y394" s="31"/>
      <c r="Z394" s="31"/>
      <c r="AA394" s="31"/>
    </row>
    <row r="395" spans="1:27" s="6" customFormat="1">
      <c r="A395" s="10"/>
      <c r="B395" s="10"/>
      <c r="C395" s="177"/>
      <c r="D395" s="31"/>
      <c r="E395" s="178" t="str">
        <f>IF($C395="","",VLOOKUP($C395,分類コード!$B$1:$C$11,2,0))</f>
        <v/>
      </c>
      <c r="F395" s="30"/>
      <c r="G395" s="28"/>
      <c r="H395" s="13"/>
      <c r="I395" s="28"/>
      <c r="M395" s="31"/>
      <c r="N395" s="31"/>
      <c r="O395" s="31"/>
      <c r="P395" s="31"/>
      <c r="Q395" s="31"/>
      <c r="R395" s="31"/>
      <c r="S395" s="31"/>
      <c r="T395" s="31"/>
      <c r="U395" s="31"/>
      <c r="Y395" s="31"/>
      <c r="Z395" s="31"/>
      <c r="AA395" s="31"/>
    </row>
    <row r="396" spans="1:27" s="6" customFormat="1">
      <c r="A396" s="10"/>
      <c r="B396" s="10"/>
      <c r="C396" s="177"/>
      <c r="D396" s="31"/>
      <c r="E396" s="178" t="str">
        <f>IF($C396="","",VLOOKUP($C396,分類コード!$B$1:$C$11,2,0))</f>
        <v/>
      </c>
      <c r="F396" s="30"/>
      <c r="G396" s="28"/>
      <c r="H396" s="13"/>
      <c r="I396" s="28"/>
      <c r="M396" s="31"/>
      <c r="N396" s="31"/>
      <c r="O396" s="31"/>
      <c r="P396" s="31"/>
      <c r="Q396" s="31"/>
      <c r="R396" s="31"/>
      <c r="S396" s="31"/>
      <c r="T396" s="31"/>
      <c r="U396" s="31"/>
      <c r="Y396" s="31"/>
      <c r="Z396" s="31"/>
      <c r="AA396" s="31"/>
    </row>
    <row r="397" spans="1:27" s="6" customFormat="1">
      <c r="A397" s="10"/>
      <c r="B397" s="10"/>
      <c r="C397" s="177"/>
      <c r="D397" s="31"/>
      <c r="E397" s="178" t="str">
        <f>IF($C397="","",VLOOKUP($C397,分類コード!$B$1:$C$11,2,0))</f>
        <v/>
      </c>
      <c r="F397" s="30"/>
      <c r="G397" s="28"/>
      <c r="H397" s="13"/>
      <c r="I397" s="28"/>
      <c r="M397" s="31"/>
      <c r="N397" s="31"/>
      <c r="O397" s="31"/>
      <c r="P397" s="31"/>
      <c r="Q397" s="31"/>
      <c r="R397" s="31"/>
      <c r="S397" s="31"/>
      <c r="T397" s="31"/>
      <c r="U397" s="31"/>
      <c r="Y397" s="31"/>
      <c r="Z397" s="31"/>
      <c r="AA397" s="31"/>
    </row>
    <row r="398" spans="1:27" s="6" customFormat="1">
      <c r="A398" s="10"/>
      <c r="B398" s="10"/>
      <c r="C398" s="177"/>
      <c r="D398" s="31"/>
      <c r="E398" s="178" t="str">
        <f>IF($C398="","",VLOOKUP($C398,分類コード!$B$1:$C$11,2,0))</f>
        <v/>
      </c>
      <c r="F398" s="30"/>
      <c r="G398" s="28"/>
      <c r="H398" s="13"/>
      <c r="I398" s="28"/>
      <c r="M398" s="31"/>
      <c r="N398" s="31"/>
      <c r="O398" s="31"/>
      <c r="P398" s="31"/>
      <c r="Q398" s="31"/>
      <c r="R398" s="31"/>
      <c r="S398" s="31"/>
      <c r="T398" s="31"/>
      <c r="U398" s="31"/>
      <c r="Y398" s="31"/>
      <c r="Z398" s="31"/>
      <c r="AA398" s="31"/>
    </row>
    <row r="399" spans="1:27" s="6" customFormat="1">
      <c r="A399" s="10"/>
      <c r="B399" s="10"/>
      <c r="C399" s="177"/>
      <c r="D399" s="31"/>
      <c r="E399" s="178" t="str">
        <f>IF($C399="","",VLOOKUP($C399,分類コード!$B$1:$C$11,2,0))</f>
        <v/>
      </c>
      <c r="F399" s="30"/>
      <c r="G399" s="28"/>
      <c r="H399" s="13"/>
      <c r="I399" s="28"/>
      <c r="M399" s="31"/>
      <c r="N399" s="31"/>
      <c r="O399" s="31"/>
      <c r="P399" s="31"/>
      <c r="Q399" s="31"/>
      <c r="R399" s="31"/>
      <c r="S399" s="31"/>
      <c r="T399" s="31"/>
      <c r="U399" s="31"/>
      <c r="Y399" s="31"/>
      <c r="Z399" s="31"/>
      <c r="AA399" s="31"/>
    </row>
    <row r="400" spans="1:27" s="6" customFormat="1">
      <c r="A400" s="10"/>
      <c r="B400" s="10"/>
      <c r="C400" s="177"/>
      <c r="D400" s="31"/>
      <c r="E400" s="178" t="str">
        <f>IF($C400="","",VLOOKUP($C400,分類コード!$B$1:$C$11,2,0))</f>
        <v/>
      </c>
      <c r="F400" s="30"/>
      <c r="G400" s="28"/>
      <c r="H400" s="13"/>
      <c r="I400" s="28"/>
      <c r="M400" s="31"/>
      <c r="N400" s="31"/>
      <c r="O400" s="31"/>
      <c r="P400" s="31"/>
      <c r="Q400" s="31"/>
      <c r="R400" s="31"/>
      <c r="S400" s="31"/>
      <c r="T400" s="31"/>
      <c r="U400" s="31"/>
      <c r="Y400" s="31"/>
      <c r="Z400" s="31"/>
      <c r="AA400" s="31"/>
    </row>
    <row r="401" spans="1:27" s="6" customFormat="1">
      <c r="A401" s="10"/>
      <c r="B401" s="10"/>
      <c r="C401" s="177"/>
      <c r="D401" s="31"/>
      <c r="E401" s="178" t="str">
        <f>IF($C401="","",VLOOKUP($C401,分類コード!$B$1:$C$11,2,0))</f>
        <v/>
      </c>
      <c r="F401" s="30"/>
      <c r="G401" s="28"/>
      <c r="H401" s="13"/>
      <c r="I401" s="28"/>
      <c r="M401" s="31"/>
      <c r="N401" s="31"/>
      <c r="O401" s="31"/>
      <c r="P401" s="31"/>
      <c r="Q401" s="31"/>
      <c r="R401" s="31"/>
      <c r="S401" s="31"/>
      <c r="T401" s="31"/>
      <c r="U401" s="31"/>
      <c r="Y401" s="31"/>
      <c r="Z401" s="31"/>
      <c r="AA401" s="31"/>
    </row>
    <row r="402" spans="1:27" s="6" customFormat="1">
      <c r="A402" s="10"/>
      <c r="B402" s="10"/>
      <c r="C402" s="177"/>
      <c r="D402" s="31"/>
      <c r="E402" s="178" t="str">
        <f>IF($C402="","",VLOOKUP($C402,分類コード!$B$1:$C$11,2,0))</f>
        <v/>
      </c>
      <c r="F402" s="30"/>
      <c r="G402" s="28"/>
      <c r="H402" s="13"/>
      <c r="I402" s="28"/>
      <c r="M402" s="31"/>
      <c r="N402" s="31"/>
      <c r="O402" s="31"/>
      <c r="P402" s="31"/>
      <c r="Q402" s="31"/>
      <c r="R402" s="31"/>
      <c r="S402" s="31"/>
      <c r="T402" s="31"/>
      <c r="U402" s="31"/>
      <c r="Y402" s="31"/>
      <c r="Z402" s="31"/>
      <c r="AA402" s="31"/>
    </row>
    <row r="403" spans="1:27" s="6" customFormat="1">
      <c r="A403" s="10"/>
      <c r="B403" s="10"/>
      <c r="C403" s="177"/>
      <c r="D403" s="31"/>
      <c r="E403" s="178" t="str">
        <f>IF($C403="","",VLOOKUP($C403,分類コード!$B$1:$C$11,2,0))</f>
        <v/>
      </c>
      <c r="F403" s="30"/>
      <c r="G403" s="28"/>
      <c r="H403" s="13"/>
      <c r="I403" s="28"/>
      <c r="M403" s="31"/>
      <c r="N403" s="31"/>
      <c r="O403" s="31"/>
      <c r="P403" s="31"/>
      <c r="Q403" s="31"/>
      <c r="R403" s="31"/>
      <c r="S403" s="31"/>
      <c r="T403" s="31"/>
      <c r="U403" s="31"/>
      <c r="Y403" s="31"/>
      <c r="Z403" s="31"/>
      <c r="AA403" s="31"/>
    </row>
    <row r="404" spans="1:27" s="6" customFormat="1">
      <c r="A404" s="10"/>
      <c r="B404" s="10"/>
      <c r="C404" s="177"/>
      <c r="D404" s="31"/>
      <c r="E404" s="178" t="str">
        <f>IF($C404="","",VLOOKUP($C404,分類コード!$B$1:$C$11,2,0))</f>
        <v/>
      </c>
      <c r="F404" s="30"/>
      <c r="G404" s="28"/>
      <c r="H404" s="13"/>
      <c r="I404" s="28"/>
      <c r="M404" s="31"/>
      <c r="N404" s="31"/>
      <c r="O404" s="31"/>
      <c r="P404" s="31"/>
      <c r="Q404" s="31"/>
      <c r="R404" s="31"/>
      <c r="S404" s="31"/>
      <c r="T404" s="31"/>
      <c r="U404" s="31"/>
      <c r="Y404" s="31"/>
      <c r="Z404" s="31"/>
      <c r="AA404" s="31"/>
    </row>
    <row r="405" spans="1:27" s="6" customFormat="1">
      <c r="A405" s="10"/>
      <c r="B405" s="10"/>
      <c r="C405" s="177"/>
      <c r="D405" s="31"/>
      <c r="E405" s="178" t="str">
        <f>IF($C405="","",VLOOKUP($C405,分類コード!$B$1:$C$11,2,0))</f>
        <v/>
      </c>
      <c r="F405" s="30"/>
      <c r="G405" s="28"/>
      <c r="H405" s="13"/>
      <c r="I405" s="28"/>
      <c r="M405" s="31"/>
      <c r="N405" s="31"/>
      <c r="O405" s="31"/>
      <c r="P405" s="31"/>
      <c r="Q405" s="31"/>
      <c r="R405" s="31"/>
      <c r="S405" s="31"/>
      <c r="T405" s="31"/>
      <c r="U405" s="31"/>
      <c r="Y405" s="31"/>
      <c r="Z405" s="31"/>
      <c r="AA405" s="31"/>
    </row>
    <row r="406" spans="1:27" s="6" customFormat="1">
      <c r="A406" s="10"/>
      <c r="B406" s="10"/>
      <c r="C406" s="177"/>
      <c r="D406" s="31"/>
      <c r="E406" s="178" t="str">
        <f>IF($C406="","",VLOOKUP($C406,分類コード!$B$1:$C$11,2,0))</f>
        <v/>
      </c>
      <c r="F406" s="30"/>
      <c r="G406" s="28"/>
      <c r="H406" s="13"/>
      <c r="I406" s="28"/>
      <c r="M406" s="31"/>
      <c r="N406" s="31"/>
      <c r="O406" s="31"/>
      <c r="P406" s="31"/>
      <c r="Q406" s="31"/>
      <c r="R406" s="31"/>
      <c r="S406" s="31"/>
      <c r="T406" s="31"/>
      <c r="U406" s="31"/>
      <c r="Y406" s="31"/>
      <c r="Z406" s="31"/>
      <c r="AA406" s="31"/>
    </row>
    <row r="407" spans="1:27" s="6" customFormat="1">
      <c r="A407" s="10"/>
      <c r="B407" s="10"/>
      <c r="C407" s="177"/>
      <c r="D407" s="31"/>
      <c r="E407" s="178" t="str">
        <f>IF($C407="","",VLOOKUP($C407,分類コード!$B$1:$C$11,2,0))</f>
        <v/>
      </c>
      <c r="F407" s="30"/>
      <c r="G407" s="28"/>
      <c r="H407" s="13"/>
      <c r="I407" s="28"/>
      <c r="M407" s="31"/>
      <c r="N407" s="31"/>
      <c r="O407" s="31"/>
      <c r="P407" s="31"/>
      <c r="Q407" s="31"/>
      <c r="R407" s="31"/>
      <c r="S407" s="31"/>
      <c r="T407" s="31"/>
      <c r="U407" s="31"/>
      <c r="Y407" s="31"/>
      <c r="Z407" s="31"/>
      <c r="AA407" s="31"/>
    </row>
    <row r="408" spans="1:27" s="6" customFormat="1">
      <c r="A408" s="10"/>
      <c r="B408" s="10"/>
      <c r="C408" s="177"/>
      <c r="D408" s="31"/>
      <c r="E408" s="178" t="str">
        <f>IF($C408="","",VLOOKUP($C408,分類コード!$B$1:$C$11,2,0))</f>
        <v/>
      </c>
      <c r="F408" s="30"/>
      <c r="G408" s="28"/>
      <c r="H408" s="13"/>
      <c r="I408" s="28"/>
      <c r="M408" s="31"/>
      <c r="N408" s="31"/>
      <c r="O408" s="31"/>
      <c r="P408" s="31"/>
      <c r="Q408" s="31"/>
      <c r="R408" s="31"/>
      <c r="S408" s="31"/>
      <c r="T408" s="31"/>
      <c r="U408" s="31"/>
      <c r="Y408" s="31"/>
      <c r="Z408" s="31"/>
      <c r="AA408" s="31"/>
    </row>
    <row r="409" spans="1:27" s="6" customFormat="1">
      <c r="A409" s="10"/>
      <c r="B409" s="10"/>
      <c r="C409" s="177"/>
      <c r="D409" s="31"/>
      <c r="E409" s="178" t="str">
        <f>IF($C409="","",VLOOKUP($C409,分類コード!$B$1:$C$11,2,0))</f>
        <v/>
      </c>
      <c r="F409" s="30"/>
      <c r="G409" s="28"/>
      <c r="H409" s="13"/>
      <c r="I409" s="28"/>
      <c r="M409" s="31"/>
      <c r="N409" s="31"/>
      <c r="O409" s="31"/>
      <c r="P409" s="31"/>
      <c r="Q409" s="31"/>
      <c r="R409" s="31"/>
      <c r="S409" s="31"/>
      <c r="T409" s="31"/>
      <c r="U409" s="31"/>
      <c r="Y409" s="31"/>
      <c r="Z409" s="31"/>
      <c r="AA409" s="31"/>
    </row>
    <row r="410" spans="1:27" s="6" customFormat="1">
      <c r="A410" s="10"/>
      <c r="B410" s="10"/>
      <c r="C410" s="177"/>
      <c r="D410" s="31"/>
      <c r="E410" s="178" t="str">
        <f>IF($C410="","",VLOOKUP($C410,分類コード!$B$1:$C$11,2,0))</f>
        <v/>
      </c>
      <c r="F410" s="30"/>
      <c r="G410" s="28"/>
      <c r="H410" s="13"/>
      <c r="I410" s="28"/>
      <c r="M410" s="31"/>
      <c r="N410" s="31"/>
      <c r="O410" s="31"/>
      <c r="P410" s="31"/>
      <c r="Q410" s="31"/>
      <c r="R410" s="31"/>
      <c r="S410" s="31"/>
      <c r="T410" s="31"/>
      <c r="U410" s="31"/>
      <c r="Y410" s="31"/>
      <c r="Z410" s="31"/>
      <c r="AA410" s="31"/>
    </row>
    <row r="411" spans="1:27" s="6" customFormat="1">
      <c r="A411" s="10"/>
      <c r="B411" s="10"/>
      <c r="C411" s="177"/>
      <c r="D411" s="31"/>
      <c r="E411" s="178" t="str">
        <f>IF($C411="","",VLOOKUP($C411,分類コード!$B$1:$C$11,2,0))</f>
        <v/>
      </c>
      <c r="F411" s="30"/>
      <c r="G411" s="28"/>
      <c r="H411" s="13"/>
      <c r="I411" s="28"/>
      <c r="M411" s="31"/>
      <c r="N411" s="31"/>
      <c r="O411" s="31"/>
      <c r="P411" s="31"/>
      <c r="Q411" s="31"/>
      <c r="R411" s="31"/>
      <c r="S411" s="31"/>
      <c r="T411" s="31"/>
      <c r="U411" s="31"/>
      <c r="Y411" s="31"/>
      <c r="Z411" s="31"/>
      <c r="AA411" s="31"/>
    </row>
    <row r="412" spans="1:27" s="6" customFormat="1">
      <c r="A412" s="10"/>
      <c r="B412" s="10"/>
      <c r="C412" s="177"/>
      <c r="D412" s="31"/>
      <c r="E412" s="178" t="str">
        <f>IF($C412="","",VLOOKUP($C412,分類コード!$B$1:$C$11,2,0))</f>
        <v/>
      </c>
      <c r="F412" s="30"/>
      <c r="G412" s="28"/>
      <c r="H412" s="13"/>
      <c r="I412" s="28"/>
      <c r="M412" s="31"/>
      <c r="N412" s="31"/>
      <c r="O412" s="31"/>
      <c r="P412" s="31"/>
      <c r="Q412" s="31"/>
      <c r="R412" s="31"/>
      <c r="S412" s="31"/>
      <c r="T412" s="31"/>
      <c r="U412" s="31"/>
      <c r="Y412" s="31"/>
      <c r="Z412" s="31"/>
      <c r="AA412" s="31"/>
    </row>
    <row r="413" spans="1:27" s="6" customFormat="1">
      <c r="A413" s="10"/>
      <c r="B413" s="10"/>
      <c r="C413" s="177"/>
      <c r="D413" s="31"/>
      <c r="E413" s="178" t="str">
        <f>IF($C413="","",VLOOKUP($C413,分類コード!$B$1:$C$11,2,0))</f>
        <v/>
      </c>
      <c r="F413" s="30"/>
      <c r="G413" s="28"/>
      <c r="H413" s="13"/>
      <c r="I413" s="28"/>
      <c r="M413" s="31"/>
      <c r="N413" s="31"/>
      <c r="O413" s="31"/>
      <c r="P413" s="31"/>
      <c r="Q413" s="31"/>
      <c r="R413" s="31"/>
      <c r="S413" s="31"/>
      <c r="T413" s="31"/>
      <c r="U413" s="31"/>
      <c r="Y413" s="31"/>
      <c r="Z413" s="31"/>
      <c r="AA413" s="31"/>
    </row>
    <row r="414" spans="1:27" s="6" customFormat="1">
      <c r="A414" s="10"/>
      <c r="B414" s="10"/>
      <c r="C414" s="177"/>
      <c r="D414" s="31"/>
      <c r="E414" s="178" t="str">
        <f>IF($C414="","",VLOOKUP($C414,分類コード!$B$1:$C$11,2,0))</f>
        <v/>
      </c>
      <c r="F414" s="30"/>
      <c r="G414" s="28"/>
      <c r="H414" s="13"/>
      <c r="I414" s="28"/>
      <c r="M414" s="31"/>
      <c r="N414" s="31"/>
      <c r="O414" s="31"/>
      <c r="P414" s="31"/>
      <c r="Q414" s="31"/>
      <c r="R414" s="31"/>
      <c r="S414" s="31"/>
      <c r="T414" s="31"/>
      <c r="U414" s="31"/>
      <c r="Y414" s="31"/>
      <c r="Z414" s="31"/>
      <c r="AA414" s="31"/>
    </row>
    <row r="415" spans="1:27" s="6" customFormat="1">
      <c r="A415" s="10"/>
      <c r="B415" s="10"/>
      <c r="C415" s="177"/>
      <c r="D415" s="31"/>
      <c r="E415" s="178" t="str">
        <f>IF($C415="","",VLOOKUP($C415,分類コード!$B$1:$C$11,2,0))</f>
        <v/>
      </c>
      <c r="F415" s="30"/>
      <c r="G415" s="28"/>
      <c r="H415" s="13"/>
      <c r="I415" s="28"/>
      <c r="M415" s="31"/>
      <c r="N415" s="31"/>
      <c r="O415" s="31"/>
      <c r="P415" s="31"/>
      <c r="Q415" s="31"/>
      <c r="R415" s="31"/>
      <c r="S415" s="31"/>
      <c r="T415" s="31"/>
      <c r="U415" s="31"/>
      <c r="Y415" s="31"/>
      <c r="Z415" s="31"/>
      <c r="AA415" s="31"/>
    </row>
    <row r="416" spans="1:27" s="6" customFormat="1">
      <c r="A416" s="10"/>
      <c r="B416" s="10"/>
      <c r="C416" s="177"/>
      <c r="D416" s="31"/>
      <c r="E416" s="178" t="str">
        <f>IF($C416="","",VLOOKUP($C416,分類コード!$B$1:$C$11,2,0))</f>
        <v/>
      </c>
      <c r="F416" s="30"/>
      <c r="G416" s="28"/>
      <c r="H416" s="13"/>
      <c r="I416" s="28"/>
      <c r="M416" s="31"/>
      <c r="N416" s="31"/>
      <c r="O416" s="31"/>
      <c r="P416" s="31"/>
      <c r="Q416" s="31"/>
      <c r="R416" s="31"/>
      <c r="S416" s="31"/>
      <c r="T416" s="31"/>
      <c r="U416" s="31"/>
      <c r="Y416" s="31"/>
      <c r="Z416" s="31"/>
      <c r="AA416" s="31"/>
    </row>
    <row r="417" spans="1:27" s="6" customFormat="1">
      <c r="A417" s="10"/>
      <c r="B417" s="10"/>
      <c r="C417" s="177"/>
      <c r="D417" s="31"/>
      <c r="E417" s="178" t="str">
        <f>IF($C417="","",VLOOKUP($C417,分類コード!$B$1:$C$11,2,0))</f>
        <v/>
      </c>
      <c r="F417" s="30"/>
      <c r="G417" s="28"/>
      <c r="H417" s="13"/>
      <c r="I417" s="28"/>
      <c r="M417" s="31"/>
      <c r="N417" s="31"/>
      <c r="O417" s="31"/>
      <c r="P417" s="31"/>
      <c r="Q417" s="31"/>
      <c r="R417" s="31"/>
      <c r="S417" s="31"/>
      <c r="T417" s="31"/>
      <c r="U417" s="31"/>
      <c r="Y417" s="31"/>
      <c r="Z417" s="31"/>
      <c r="AA417" s="31"/>
    </row>
    <row r="418" spans="1:27" s="6" customFormat="1">
      <c r="A418" s="10"/>
      <c r="B418" s="10"/>
      <c r="C418" s="177"/>
      <c r="D418" s="31"/>
      <c r="E418" s="178" t="str">
        <f>IF($C418="","",VLOOKUP($C418,分類コード!$B$1:$C$11,2,0))</f>
        <v/>
      </c>
      <c r="F418" s="30"/>
      <c r="G418" s="28"/>
      <c r="H418" s="13"/>
      <c r="I418" s="28"/>
      <c r="M418" s="31"/>
      <c r="N418" s="31"/>
      <c r="O418" s="31"/>
      <c r="P418" s="31"/>
      <c r="Q418" s="31"/>
      <c r="R418" s="31"/>
      <c r="S418" s="31"/>
      <c r="T418" s="31"/>
      <c r="U418" s="31"/>
      <c r="Y418" s="31"/>
      <c r="Z418" s="31"/>
      <c r="AA418" s="31"/>
    </row>
    <row r="419" spans="1:27" s="6" customFormat="1">
      <c r="A419" s="10"/>
      <c r="B419" s="10"/>
      <c r="C419" s="177"/>
      <c r="D419" s="31"/>
      <c r="E419" s="178" t="str">
        <f>IF($C419="","",VLOOKUP($C419,分類コード!$B$1:$C$11,2,0))</f>
        <v/>
      </c>
      <c r="F419" s="30"/>
      <c r="G419" s="28"/>
      <c r="H419" s="13"/>
      <c r="I419" s="28"/>
      <c r="M419" s="31"/>
      <c r="N419" s="31"/>
      <c r="O419" s="31"/>
      <c r="P419" s="31"/>
      <c r="Q419" s="31"/>
      <c r="R419" s="31"/>
      <c r="S419" s="31"/>
      <c r="T419" s="31"/>
      <c r="U419" s="31"/>
      <c r="Y419" s="31"/>
      <c r="Z419" s="31"/>
      <c r="AA419" s="31"/>
    </row>
    <row r="420" spans="1:27" s="6" customFormat="1">
      <c r="A420" s="10"/>
      <c r="B420" s="10"/>
      <c r="C420" s="177"/>
      <c r="D420" s="31"/>
      <c r="E420" s="178" t="str">
        <f>IF($C420="","",VLOOKUP($C420,分類コード!$B$1:$C$11,2,0))</f>
        <v/>
      </c>
      <c r="F420" s="30"/>
      <c r="G420" s="28"/>
      <c r="H420" s="13"/>
      <c r="I420" s="28"/>
      <c r="M420" s="31"/>
      <c r="N420" s="31"/>
      <c r="O420" s="31"/>
      <c r="P420" s="31"/>
      <c r="Q420" s="31"/>
      <c r="R420" s="31"/>
      <c r="S420" s="31"/>
      <c r="T420" s="31"/>
      <c r="U420" s="31"/>
      <c r="Y420" s="31"/>
      <c r="Z420" s="31"/>
      <c r="AA420" s="31"/>
    </row>
    <row r="421" spans="1:27" s="6" customFormat="1">
      <c r="A421" s="10"/>
      <c r="B421" s="10"/>
      <c r="C421" s="177"/>
      <c r="D421" s="31"/>
      <c r="E421" s="178" t="str">
        <f>IF($C421="","",VLOOKUP($C421,分類コード!$B$1:$C$11,2,0))</f>
        <v/>
      </c>
      <c r="F421" s="30"/>
      <c r="G421" s="28"/>
      <c r="H421" s="13"/>
      <c r="I421" s="28"/>
      <c r="M421" s="31"/>
      <c r="N421" s="31"/>
      <c r="O421" s="31"/>
      <c r="P421" s="31"/>
      <c r="Q421" s="31"/>
      <c r="R421" s="31"/>
      <c r="S421" s="31"/>
      <c r="T421" s="31"/>
      <c r="U421" s="31"/>
      <c r="Y421" s="31"/>
      <c r="Z421" s="31"/>
      <c r="AA421" s="31"/>
    </row>
    <row r="422" spans="1:27" s="6" customFormat="1">
      <c r="A422" s="10"/>
      <c r="B422" s="10"/>
      <c r="C422" s="177"/>
      <c r="D422" s="31"/>
      <c r="E422" s="178" t="str">
        <f>IF($C422="","",VLOOKUP($C422,分類コード!$B$1:$C$11,2,0))</f>
        <v/>
      </c>
      <c r="F422" s="30"/>
      <c r="G422" s="28"/>
      <c r="H422" s="13"/>
      <c r="I422" s="28"/>
      <c r="M422" s="31"/>
      <c r="N422" s="31"/>
      <c r="O422" s="31"/>
      <c r="P422" s="31"/>
      <c r="Q422" s="31"/>
      <c r="R422" s="31"/>
      <c r="S422" s="31"/>
      <c r="T422" s="31"/>
      <c r="U422" s="31"/>
      <c r="Y422" s="31"/>
      <c r="Z422" s="31"/>
      <c r="AA422" s="31"/>
    </row>
    <row r="423" spans="1:27" s="6" customFormat="1">
      <c r="A423" s="10"/>
      <c r="B423" s="10"/>
      <c r="C423" s="177"/>
      <c r="D423" s="31"/>
      <c r="E423" s="178" t="str">
        <f>IF($C423="","",VLOOKUP($C423,分類コード!$B$1:$C$11,2,0))</f>
        <v/>
      </c>
      <c r="F423" s="30"/>
      <c r="G423" s="28"/>
      <c r="H423" s="13"/>
      <c r="I423" s="28"/>
      <c r="M423" s="31"/>
      <c r="N423" s="31"/>
      <c r="O423" s="31"/>
      <c r="P423" s="31"/>
      <c r="Q423" s="31"/>
      <c r="R423" s="31"/>
      <c r="S423" s="31"/>
      <c r="T423" s="31"/>
      <c r="U423" s="31"/>
      <c r="Y423" s="31"/>
      <c r="Z423" s="31"/>
      <c r="AA423" s="31"/>
    </row>
    <row r="424" spans="1:27" s="6" customFormat="1">
      <c r="A424" s="10"/>
      <c r="B424" s="10"/>
      <c r="C424" s="177"/>
      <c r="D424" s="31"/>
      <c r="E424" s="178" t="str">
        <f>IF($C424="","",VLOOKUP($C424,分類コード!$B$1:$C$11,2,0))</f>
        <v/>
      </c>
      <c r="F424" s="30"/>
      <c r="G424" s="28"/>
      <c r="H424" s="13"/>
      <c r="I424" s="28"/>
      <c r="M424" s="31"/>
      <c r="N424" s="31"/>
      <c r="O424" s="31"/>
      <c r="P424" s="31"/>
      <c r="Q424" s="31"/>
      <c r="R424" s="31"/>
      <c r="S424" s="31"/>
      <c r="T424" s="31"/>
      <c r="U424" s="31"/>
      <c r="Y424" s="31"/>
      <c r="Z424" s="31"/>
      <c r="AA424" s="31"/>
    </row>
    <row r="425" spans="1:27" s="6" customFormat="1">
      <c r="A425" s="10"/>
      <c r="B425" s="10"/>
      <c r="C425" s="177"/>
      <c r="D425" s="31"/>
      <c r="E425" s="178" t="str">
        <f>IF($C425="","",VLOOKUP($C425,分類コード!$B$1:$C$11,2,0))</f>
        <v/>
      </c>
      <c r="F425" s="30"/>
      <c r="G425" s="28"/>
      <c r="H425" s="13"/>
      <c r="I425" s="28"/>
      <c r="M425" s="31"/>
      <c r="N425" s="31"/>
      <c r="O425" s="31"/>
      <c r="P425" s="31"/>
      <c r="Q425" s="31"/>
      <c r="R425" s="31"/>
      <c r="S425" s="31"/>
      <c r="T425" s="31"/>
      <c r="U425" s="31"/>
      <c r="Y425" s="31"/>
      <c r="Z425" s="31"/>
      <c r="AA425" s="31"/>
    </row>
    <row r="426" spans="1:27" s="6" customFormat="1">
      <c r="A426" s="10"/>
      <c r="B426" s="10"/>
      <c r="C426" s="177"/>
      <c r="D426" s="31"/>
      <c r="E426" s="178" t="str">
        <f>IF($C426="","",VLOOKUP($C426,分類コード!$B$1:$C$11,2,0))</f>
        <v/>
      </c>
      <c r="F426" s="30"/>
      <c r="G426" s="28"/>
      <c r="H426" s="13"/>
      <c r="I426" s="28"/>
      <c r="M426" s="31"/>
      <c r="N426" s="31"/>
      <c r="O426" s="31"/>
      <c r="P426" s="31"/>
      <c r="Q426" s="31"/>
      <c r="R426" s="31"/>
      <c r="S426" s="31"/>
      <c r="T426" s="31"/>
      <c r="U426" s="31"/>
      <c r="Y426" s="31"/>
      <c r="Z426" s="31"/>
      <c r="AA426" s="31"/>
    </row>
    <row r="427" spans="1:27" s="6" customFormat="1">
      <c r="A427" s="10"/>
      <c r="B427" s="10"/>
      <c r="C427" s="177"/>
      <c r="D427" s="31"/>
      <c r="E427" s="178" t="str">
        <f>IF($C427="","",VLOOKUP($C427,分類コード!$B$1:$C$11,2,0))</f>
        <v/>
      </c>
      <c r="F427" s="30"/>
      <c r="G427" s="28"/>
      <c r="H427" s="13"/>
      <c r="I427" s="28"/>
      <c r="M427" s="31"/>
      <c r="N427" s="31"/>
      <c r="O427" s="31"/>
      <c r="P427" s="31"/>
      <c r="Q427" s="31"/>
      <c r="R427" s="31"/>
      <c r="S427" s="31"/>
      <c r="T427" s="31"/>
      <c r="U427" s="31"/>
      <c r="Y427" s="31"/>
      <c r="Z427" s="31"/>
      <c r="AA427" s="31"/>
    </row>
    <row r="428" spans="1:27" s="6" customFormat="1">
      <c r="A428" s="10"/>
      <c r="B428" s="10"/>
      <c r="C428" s="177"/>
      <c r="D428" s="31"/>
      <c r="E428" s="178" t="str">
        <f>IF($C428="","",VLOOKUP($C428,分類コード!$B$1:$C$11,2,0))</f>
        <v/>
      </c>
      <c r="F428" s="30"/>
      <c r="G428" s="28"/>
      <c r="H428" s="13"/>
      <c r="I428" s="28"/>
      <c r="M428" s="31"/>
      <c r="N428" s="31"/>
      <c r="O428" s="31"/>
      <c r="P428" s="31"/>
      <c r="Q428" s="31"/>
      <c r="R428" s="31"/>
      <c r="S428" s="31"/>
      <c r="T428" s="31"/>
      <c r="U428" s="31"/>
      <c r="Y428" s="31"/>
      <c r="Z428" s="31"/>
      <c r="AA428" s="31"/>
    </row>
    <row r="429" spans="1:27" s="6" customFormat="1">
      <c r="A429" s="10"/>
      <c r="B429" s="10"/>
      <c r="C429" s="177"/>
      <c r="D429" s="31"/>
      <c r="E429" s="178" t="str">
        <f>IF($C429="","",VLOOKUP($C429,分類コード!$B$1:$C$11,2,0))</f>
        <v/>
      </c>
      <c r="F429" s="30"/>
      <c r="G429" s="28"/>
      <c r="H429" s="13"/>
      <c r="I429" s="28"/>
      <c r="M429" s="31"/>
      <c r="N429" s="31"/>
      <c r="O429" s="31"/>
      <c r="P429" s="31"/>
      <c r="Q429" s="31"/>
      <c r="R429" s="31"/>
      <c r="S429" s="31"/>
      <c r="T429" s="31"/>
      <c r="U429" s="31"/>
      <c r="Y429" s="31"/>
      <c r="Z429" s="31"/>
      <c r="AA429" s="31"/>
    </row>
    <row r="430" spans="1:27" s="6" customFormat="1">
      <c r="A430" s="10"/>
      <c r="B430" s="10"/>
      <c r="C430" s="177"/>
      <c r="D430" s="31"/>
      <c r="E430" s="178" t="str">
        <f>IF($C430="","",VLOOKUP($C430,分類コード!$B$1:$C$11,2,0))</f>
        <v/>
      </c>
      <c r="F430" s="30"/>
      <c r="G430" s="28"/>
      <c r="H430" s="13"/>
      <c r="I430" s="28"/>
      <c r="M430" s="31"/>
      <c r="N430" s="31"/>
      <c r="O430" s="31"/>
      <c r="P430" s="31"/>
      <c r="Q430" s="31"/>
      <c r="R430" s="31"/>
      <c r="S430" s="31"/>
      <c r="T430" s="31"/>
      <c r="U430" s="31"/>
      <c r="Y430" s="31"/>
      <c r="Z430" s="31"/>
      <c r="AA430" s="31"/>
    </row>
    <row r="431" spans="1:27" s="6" customFormat="1">
      <c r="A431" s="10"/>
      <c r="B431" s="10"/>
      <c r="C431" s="177"/>
      <c r="D431" s="31"/>
      <c r="E431" s="178" t="str">
        <f>IF($C431="","",VLOOKUP($C431,分類コード!$B$1:$C$11,2,0))</f>
        <v/>
      </c>
      <c r="F431" s="30"/>
      <c r="G431" s="28"/>
      <c r="H431" s="13"/>
      <c r="I431" s="28"/>
      <c r="M431" s="31"/>
      <c r="N431" s="31"/>
      <c r="O431" s="31"/>
      <c r="P431" s="31"/>
      <c r="Q431" s="31"/>
      <c r="R431" s="31"/>
      <c r="S431" s="31"/>
      <c r="T431" s="31"/>
      <c r="U431" s="31"/>
      <c r="Y431" s="31"/>
      <c r="Z431" s="31"/>
      <c r="AA431" s="31"/>
    </row>
    <row r="432" spans="1:27" s="6" customFormat="1">
      <c r="A432" s="10"/>
      <c r="B432" s="10"/>
      <c r="C432" s="177"/>
      <c r="D432" s="31"/>
      <c r="E432" s="178" t="str">
        <f>IF($C432="","",VLOOKUP($C432,分類コード!$B$1:$C$11,2,0))</f>
        <v/>
      </c>
      <c r="F432" s="30"/>
      <c r="G432" s="28"/>
      <c r="H432" s="13"/>
      <c r="I432" s="28"/>
      <c r="M432" s="31"/>
      <c r="N432" s="31"/>
      <c r="O432" s="31"/>
      <c r="P432" s="31"/>
      <c r="Q432" s="31"/>
      <c r="R432" s="31"/>
      <c r="S432" s="31"/>
      <c r="T432" s="31"/>
      <c r="U432" s="31"/>
      <c r="Y432" s="31"/>
      <c r="Z432" s="31"/>
      <c r="AA432" s="31"/>
    </row>
    <row r="433" spans="1:27" s="6" customFormat="1">
      <c r="A433" s="10"/>
      <c r="B433" s="10"/>
      <c r="C433" s="177"/>
      <c r="D433" s="31"/>
      <c r="E433" s="178" t="str">
        <f>IF($C433="","",VLOOKUP($C433,分類コード!$B$1:$C$11,2,0))</f>
        <v/>
      </c>
      <c r="F433" s="30"/>
      <c r="G433" s="28"/>
      <c r="H433" s="13"/>
      <c r="I433" s="28"/>
      <c r="M433" s="31"/>
      <c r="N433" s="31"/>
      <c r="O433" s="31"/>
      <c r="P433" s="31"/>
      <c r="Q433" s="31"/>
      <c r="R433" s="31"/>
      <c r="S433" s="31"/>
      <c r="T433" s="31"/>
      <c r="U433" s="31"/>
      <c r="Y433" s="31"/>
      <c r="Z433" s="31"/>
      <c r="AA433" s="31"/>
    </row>
    <row r="434" spans="1:27" s="6" customFormat="1">
      <c r="A434" s="10"/>
      <c r="B434" s="10"/>
      <c r="C434" s="177"/>
      <c r="D434" s="31"/>
      <c r="E434" s="178" t="str">
        <f>IF($C434="","",VLOOKUP($C434,分類コード!$B$1:$C$11,2,0))</f>
        <v/>
      </c>
      <c r="F434" s="30"/>
      <c r="G434" s="28"/>
      <c r="H434" s="13"/>
      <c r="I434" s="28"/>
      <c r="M434" s="31"/>
      <c r="N434" s="31"/>
      <c r="O434" s="31"/>
      <c r="P434" s="31"/>
      <c r="Q434" s="31"/>
      <c r="R434" s="31"/>
      <c r="S434" s="31"/>
      <c r="T434" s="31"/>
      <c r="U434" s="31"/>
      <c r="Y434" s="31"/>
      <c r="Z434" s="31"/>
      <c r="AA434" s="31"/>
    </row>
    <row r="435" spans="1:27" s="6" customFormat="1">
      <c r="A435" s="10"/>
      <c r="B435" s="10"/>
      <c r="C435" s="177"/>
      <c r="D435" s="31"/>
      <c r="E435" s="178" t="str">
        <f>IF($C435="","",VLOOKUP($C435,分類コード!$B$1:$C$11,2,0))</f>
        <v/>
      </c>
      <c r="F435" s="30"/>
      <c r="G435" s="28"/>
      <c r="H435" s="13"/>
      <c r="I435" s="28"/>
      <c r="M435" s="31"/>
      <c r="N435" s="31"/>
      <c r="O435" s="31"/>
      <c r="P435" s="31"/>
      <c r="Q435" s="31"/>
      <c r="R435" s="31"/>
      <c r="S435" s="31"/>
      <c r="T435" s="31"/>
      <c r="U435" s="31"/>
      <c r="Y435" s="31"/>
      <c r="Z435" s="31"/>
      <c r="AA435" s="31"/>
    </row>
    <row r="436" spans="1:27" s="6" customFormat="1">
      <c r="A436" s="10"/>
      <c r="B436" s="10"/>
      <c r="C436" s="177"/>
      <c r="D436" s="31"/>
      <c r="E436" s="178" t="str">
        <f>IF($C436="","",VLOOKUP($C436,分類コード!$B$1:$C$11,2,0))</f>
        <v/>
      </c>
      <c r="F436" s="30"/>
      <c r="G436" s="28"/>
      <c r="H436" s="13"/>
      <c r="I436" s="28"/>
      <c r="M436" s="31"/>
      <c r="N436" s="31"/>
      <c r="O436" s="31"/>
      <c r="P436" s="31"/>
      <c r="Q436" s="31"/>
      <c r="R436" s="31"/>
      <c r="S436" s="31"/>
      <c r="T436" s="31"/>
      <c r="U436" s="31"/>
      <c r="Y436" s="31"/>
      <c r="Z436" s="31"/>
      <c r="AA436" s="31"/>
    </row>
    <row r="437" spans="1:27" s="6" customFormat="1">
      <c r="A437" s="10"/>
      <c r="B437" s="10"/>
      <c r="C437" s="177"/>
      <c r="D437" s="31"/>
      <c r="E437" s="178" t="str">
        <f>IF($C437="","",VLOOKUP($C437,分類コード!$B$1:$C$11,2,0))</f>
        <v/>
      </c>
      <c r="F437" s="30"/>
      <c r="G437" s="28"/>
      <c r="H437" s="13"/>
      <c r="I437" s="28"/>
      <c r="M437" s="31"/>
      <c r="N437" s="31"/>
      <c r="O437" s="31"/>
      <c r="P437" s="31"/>
      <c r="Q437" s="31"/>
      <c r="R437" s="31"/>
      <c r="S437" s="31"/>
      <c r="T437" s="31"/>
      <c r="U437" s="31"/>
      <c r="Y437" s="31"/>
      <c r="Z437" s="31"/>
      <c r="AA437" s="31"/>
    </row>
    <row r="438" spans="1:27" s="6" customFormat="1">
      <c r="A438" s="10"/>
      <c r="B438" s="10"/>
      <c r="C438" s="177"/>
      <c r="D438" s="31"/>
      <c r="E438" s="178" t="str">
        <f>IF($C438="","",VLOOKUP($C438,分類コード!$B$1:$C$11,2,0))</f>
        <v/>
      </c>
      <c r="F438" s="30"/>
      <c r="G438" s="28"/>
      <c r="H438" s="13"/>
      <c r="I438" s="28"/>
      <c r="M438" s="31"/>
      <c r="N438" s="31"/>
      <c r="O438" s="31"/>
      <c r="P438" s="31"/>
      <c r="Q438" s="31"/>
      <c r="R438" s="31"/>
      <c r="S438" s="31"/>
      <c r="T438" s="31"/>
      <c r="U438" s="31"/>
      <c r="Y438" s="31"/>
      <c r="Z438" s="31"/>
      <c r="AA438" s="31"/>
    </row>
    <row r="439" spans="1:27" s="6" customFormat="1">
      <c r="A439" s="10"/>
      <c r="B439" s="10"/>
      <c r="C439" s="177"/>
      <c r="D439" s="31"/>
      <c r="E439" s="178" t="str">
        <f>IF($C439="","",VLOOKUP($C439,分類コード!$B$1:$C$11,2,0))</f>
        <v/>
      </c>
      <c r="F439" s="30"/>
      <c r="G439" s="28"/>
      <c r="H439" s="13"/>
      <c r="I439" s="28"/>
      <c r="M439" s="31"/>
      <c r="N439" s="31"/>
      <c r="O439" s="31"/>
      <c r="P439" s="31"/>
      <c r="Q439" s="31"/>
      <c r="R439" s="31"/>
      <c r="S439" s="31"/>
      <c r="T439" s="31"/>
      <c r="U439" s="31"/>
      <c r="Y439" s="31"/>
      <c r="Z439" s="31"/>
      <c r="AA439" s="31"/>
    </row>
    <row r="440" spans="1:27" s="6" customFormat="1">
      <c r="A440" s="10"/>
      <c r="B440" s="10"/>
      <c r="C440" s="177"/>
      <c r="D440" s="31"/>
      <c r="E440" s="178" t="str">
        <f>IF($C440="","",VLOOKUP($C440,分類コード!$B$1:$C$11,2,0))</f>
        <v/>
      </c>
      <c r="F440" s="30"/>
      <c r="G440" s="28"/>
      <c r="H440" s="13"/>
      <c r="I440" s="28"/>
      <c r="M440" s="31"/>
      <c r="N440" s="31"/>
      <c r="O440" s="31"/>
      <c r="P440" s="31"/>
      <c r="Q440" s="31"/>
      <c r="R440" s="31"/>
      <c r="S440" s="31"/>
      <c r="T440" s="31"/>
      <c r="U440" s="31"/>
      <c r="Y440" s="31"/>
      <c r="Z440" s="31"/>
      <c r="AA440" s="31"/>
    </row>
    <row r="441" spans="1:27" s="6" customFormat="1">
      <c r="A441" s="10"/>
      <c r="B441" s="10"/>
      <c r="C441" s="177"/>
      <c r="D441" s="31"/>
      <c r="E441" s="178" t="str">
        <f>IF($C441="","",VLOOKUP($C441,分類コード!$B$1:$C$11,2,0))</f>
        <v/>
      </c>
      <c r="F441" s="30"/>
      <c r="G441" s="28"/>
      <c r="H441" s="13"/>
      <c r="I441" s="28"/>
      <c r="M441" s="31"/>
      <c r="N441" s="31"/>
      <c r="O441" s="31"/>
      <c r="P441" s="31"/>
      <c r="Q441" s="31"/>
      <c r="R441" s="31"/>
      <c r="S441" s="31"/>
      <c r="T441" s="31"/>
      <c r="U441" s="31"/>
      <c r="Y441" s="31"/>
      <c r="Z441" s="31"/>
      <c r="AA441" s="31"/>
    </row>
    <row r="442" spans="1:27" s="6" customFormat="1">
      <c r="A442" s="10"/>
      <c r="B442" s="10"/>
      <c r="C442" s="177"/>
      <c r="D442" s="31"/>
      <c r="E442" s="178" t="str">
        <f>IF($C442="","",VLOOKUP($C442,分類コード!$B$1:$C$11,2,0))</f>
        <v/>
      </c>
      <c r="F442" s="30"/>
      <c r="G442" s="28"/>
      <c r="H442" s="13"/>
      <c r="I442" s="28"/>
      <c r="M442" s="31"/>
      <c r="N442" s="31"/>
      <c r="O442" s="31"/>
      <c r="P442" s="31"/>
      <c r="Q442" s="31"/>
      <c r="R442" s="31"/>
      <c r="S442" s="31"/>
      <c r="T442" s="31"/>
      <c r="U442" s="31"/>
      <c r="Y442" s="31"/>
      <c r="Z442" s="31"/>
      <c r="AA442" s="31"/>
    </row>
    <row r="443" spans="1:27" s="6" customFormat="1">
      <c r="A443" s="10"/>
      <c r="B443" s="10"/>
      <c r="C443" s="177"/>
      <c r="D443" s="31"/>
      <c r="E443" s="178" t="str">
        <f>IF($C443="","",VLOOKUP($C443,分類コード!$B$1:$C$11,2,0))</f>
        <v/>
      </c>
      <c r="F443" s="30"/>
      <c r="G443" s="28"/>
      <c r="H443" s="13"/>
      <c r="I443" s="28"/>
      <c r="M443" s="31"/>
      <c r="N443" s="31"/>
      <c r="O443" s="31"/>
      <c r="P443" s="31"/>
      <c r="Q443" s="31"/>
      <c r="R443" s="31"/>
      <c r="S443" s="31"/>
      <c r="T443" s="31"/>
      <c r="U443" s="31"/>
      <c r="Y443" s="31"/>
      <c r="Z443" s="31"/>
      <c r="AA443" s="31"/>
    </row>
    <row r="444" spans="1:27" s="6" customFormat="1">
      <c r="A444" s="10"/>
      <c r="B444" s="10"/>
      <c r="C444" s="177"/>
      <c r="D444" s="31"/>
      <c r="E444" s="178" t="str">
        <f>IF($C444="","",VLOOKUP($C444,分類コード!$B$1:$C$11,2,0))</f>
        <v/>
      </c>
      <c r="F444" s="30"/>
      <c r="G444" s="28"/>
      <c r="H444" s="13"/>
      <c r="I444" s="28"/>
      <c r="M444" s="31"/>
      <c r="N444" s="31"/>
      <c r="O444" s="31"/>
      <c r="P444" s="31"/>
      <c r="Q444" s="31"/>
      <c r="R444" s="31"/>
      <c r="S444" s="31"/>
      <c r="T444" s="31"/>
      <c r="U444" s="31"/>
      <c r="Y444" s="31"/>
      <c r="Z444" s="31"/>
      <c r="AA444" s="31"/>
    </row>
    <row r="445" spans="1:27" s="6" customFormat="1">
      <c r="A445" s="10"/>
      <c r="B445" s="10"/>
      <c r="C445" s="177"/>
      <c r="D445" s="31"/>
      <c r="E445" s="178" t="str">
        <f>IF($C445="","",VLOOKUP($C445,分類コード!$B$1:$C$11,2,0))</f>
        <v/>
      </c>
      <c r="F445" s="30"/>
      <c r="G445" s="28"/>
      <c r="H445" s="13"/>
      <c r="I445" s="28"/>
      <c r="M445" s="31"/>
      <c r="N445" s="31"/>
      <c r="O445" s="31"/>
      <c r="P445" s="31"/>
      <c r="Q445" s="31"/>
      <c r="R445" s="31"/>
      <c r="S445" s="31"/>
      <c r="T445" s="31"/>
      <c r="U445" s="31"/>
      <c r="Y445" s="31"/>
      <c r="Z445" s="31"/>
      <c r="AA445" s="31"/>
    </row>
    <row r="446" spans="1:27" s="6" customFormat="1">
      <c r="A446" s="10"/>
      <c r="B446" s="10"/>
      <c r="C446" s="177"/>
      <c r="D446" s="31"/>
      <c r="E446" s="178" t="str">
        <f>IF($C446="","",VLOOKUP($C446,分類コード!$B$1:$C$11,2,0))</f>
        <v/>
      </c>
      <c r="F446" s="30"/>
      <c r="G446" s="28"/>
      <c r="H446" s="13"/>
      <c r="I446" s="28"/>
      <c r="M446" s="31"/>
      <c r="N446" s="31"/>
      <c r="O446" s="31"/>
      <c r="P446" s="31"/>
      <c r="Q446" s="31"/>
      <c r="R446" s="31"/>
      <c r="S446" s="31"/>
      <c r="T446" s="31"/>
      <c r="U446" s="31"/>
      <c r="Y446" s="31"/>
      <c r="Z446" s="31"/>
      <c r="AA446" s="31"/>
    </row>
    <row r="447" spans="1:27" s="6" customFormat="1">
      <c r="A447" s="10"/>
      <c r="B447" s="10"/>
      <c r="C447" s="177"/>
      <c r="D447" s="31"/>
      <c r="E447" s="178" t="str">
        <f>IF($C447="","",VLOOKUP($C447,分類コード!$B$1:$C$11,2,0))</f>
        <v/>
      </c>
      <c r="F447" s="30"/>
      <c r="G447" s="28"/>
      <c r="H447" s="13"/>
      <c r="I447" s="28"/>
      <c r="M447" s="31"/>
      <c r="N447" s="31"/>
      <c r="O447" s="31"/>
      <c r="P447" s="31"/>
      <c r="Q447" s="31"/>
      <c r="R447" s="31"/>
      <c r="S447" s="31"/>
      <c r="T447" s="31"/>
      <c r="U447" s="31"/>
      <c r="Y447" s="31"/>
      <c r="Z447" s="31"/>
      <c r="AA447" s="31"/>
    </row>
    <row r="448" spans="1:27" s="6" customFormat="1">
      <c r="A448" s="10"/>
      <c r="B448" s="10"/>
      <c r="C448" s="177"/>
      <c r="D448" s="31"/>
      <c r="E448" s="178" t="str">
        <f>IF($C448="","",VLOOKUP($C448,分類コード!$B$1:$C$11,2,0))</f>
        <v/>
      </c>
      <c r="F448" s="30"/>
      <c r="G448" s="28"/>
      <c r="H448" s="13"/>
      <c r="I448" s="28"/>
      <c r="M448" s="31"/>
      <c r="N448" s="31"/>
      <c r="O448" s="31"/>
      <c r="P448" s="31"/>
      <c r="Q448" s="31"/>
      <c r="R448" s="31"/>
      <c r="S448" s="31"/>
      <c r="T448" s="31"/>
      <c r="U448" s="31"/>
      <c r="Y448" s="31"/>
      <c r="Z448" s="31"/>
      <c r="AA448" s="31"/>
    </row>
    <row r="449" spans="1:27" s="6" customFormat="1">
      <c r="A449" s="10"/>
      <c r="B449" s="10"/>
      <c r="C449" s="177"/>
      <c r="D449" s="31"/>
      <c r="E449" s="178" t="str">
        <f>IF($C449="","",VLOOKUP($C449,分類コード!$B$1:$C$11,2,0))</f>
        <v/>
      </c>
      <c r="F449" s="30"/>
      <c r="G449" s="28"/>
      <c r="H449" s="13"/>
      <c r="I449" s="28"/>
      <c r="M449" s="31"/>
      <c r="N449" s="31"/>
      <c r="O449" s="31"/>
      <c r="P449" s="31"/>
      <c r="Q449" s="31"/>
      <c r="R449" s="31"/>
      <c r="S449" s="31"/>
      <c r="T449" s="31"/>
      <c r="U449" s="31"/>
      <c r="Y449" s="31"/>
      <c r="Z449" s="31"/>
      <c r="AA449" s="31"/>
    </row>
    <row r="450" spans="1:27" s="6" customFormat="1">
      <c r="A450" s="10"/>
      <c r="B450" s="10"/>
      <c r="C450" s="177"/>
      <c r="D450" s="31"/>
      <c r="E450" s="178" t="str">
        <f>IF($C450="","",VLOOKUP($C450,分類コード!$B$1:$C$11,2,0))</f>
        <v/>
      </c>
      <c r="F450" s="30"/>
      <c r="G450" s="28"/>
      <c r="H450" s="13"/>
      <c r="I450" s="28"/>
      <c r="M450" s="31"/>
      <c r="N450" s="31"/>
      <c r="O450" s="31"/>
      <c r="P450" s="31"/>
      <c r="Q450" s="31"/>
      <c r="R450" s="31"/>
      <c r="S450" s="31"/>
      <c r="T450" s="31"/>
      <c r="U450" s="31"/>
      <c r="Y450" s="31"/>
      <c r="Z450" s="31"/>
      <c r="AA450" s="31"/>
    </row>
    <row r="451" spans="1:27" s="6" customFormat="1">
      <c r="A451" s="10"/>
      <c r="B451" s="10"/>
      <c r="C451" s="177"/>
      <c r="D451" s="31"/>
      <c r="E451" s="178" t="str">
        <f>IF($C451="","",VLOOKUP($C451,分類コード!$B$1:$C$11,2,0))</f>
        <v/>
      </c>
      <c r="F451" s="30"/>
      <c r="G451" s="28"/>
      <c r="H451" s="13"/>
      <c r="I451" s="28"/>
      <c r="M451" s="31"/>
      <c r="N451" s="31"/>
      <c r="O451" s="31"/>
      <c r="P451" s="31"/>
      <c r="Q451" s="31"/>
      <c r="R451" s="31"/>
      <c r="S451" s="31"/>
      <c r="T451" s="31"/>
      <c r="U451" s="31"/>
      <c r="Y451" s="31"/>
      <c r="Z451" s="31"/>
      <c r="AA451" s="31"/>
    </row>
    <row r="452" spans="1:27" s="6" customFormat="1">
      <c r="A452" s="10"/>
      <c r="B452" s="10"/>
      <c r="C452" s="177"/>
      <c r="D452" s="31"/>
      <c r="E452" s="178" t="str">
        <f>IF($C452="","",VLOOKUP($C452,分類コード!$B$1:$C$11,2,0))</f>
        <v/>
      </c>
      <c r="F452" s="30"/>
      <c r="G452" s="28"/>
      <c r="H452" s="13"/>
      <c r="I452" s="28"/>
      <c r="M452" s="31"/>
      <c r="N452" s="31"/>
      <c r="O452" s="31"/>
      <c r="P452" s="31"/>
      <c r="Q452" s="31"/>
      <c r="R452" s="31"/>
      <c r="S452" s="31"/>
      <c r="T452" s="31"/>
      <c r="U452" s="31"/>
      <c r="Y452" s="31"/>
      <c r="Z452" s="31"/>
      <c r="AA452" s="31"/>
    </row>
    <row r="453" spans="1:27" s="6" customFormat="1">
      <c r="A453" s="10"/>
      <c r="B453" s="10"/>
      <c r="C453" s="177"/>
      <c r="D453" s="31"/>
      <c r="E453" s="178" t="str">
        <f>IF($C453="","",VLOOKUP($C453,分類コード!$B$1:$C$11,2,0))</f>
        <v/>
      </c>
      <c r="F453" s="30"/>
      <c r="G453" s="28"/>
      <c r="H453" s="13"/>
      <c r="I453" s="28"/>
      <c r="M453" s="31"/>
      <c r="N453" s="31"/>
      <c r="O453" s="31"/>
      <c r="P453" s="31"/>
      <c r="Q453" s="31"/>
      <c r="R453" s="31"/>
      <c r="S453" s="31"/>
      <c r="T453" s="31"/>
      <c r="U453" s="31"/>
      <c r="Y453" s="31"/>
      <c r="Z453" s="31"/>
      <c r="AA453" s="31"/>
    </row>
    <row r="454" spans="1:27" s="6" customFormat="1">
      <c r="A454" s="10"/>
      <c r="B454" s="10"/>
      <c r="C454" s="177"/>
      <c r="D454" s="31"/>
      <c r="E454" s="178" t="str">
        <f>IF($C454="","",VLOOKUP($C454,分類コード!$B$1:$C$11,2,0))</f>
        <v/>
      </c>
      <c r="F454" s="30"/>
      <c r="G454" s="28"/>
      <c r="H454" s="13"/>
      <c r="I454" s="28"/>
      <c r="M454" s="31"/>
      <c r="N454" s="31"/>
      <c r="O454" s="31"/>
      <c r="P454" s="31"/>
      <c r="Q454" s="31"/>
      <c r="R454" s="31"/>
      <c r="S454" s="31"/>
      <c r="T454" s="31"/>
      <c r="U454" s="31"/>
      <c r="Y454" s="31"/>
      <c r="Z454" s="31"/>
      <c r="AA454" s="31"/>
    </row>
    <row r="455" spans="1:27" s="6" customFormat="1">
      <c r="A455" s="10"/>
      <c r="B455" s="10"/>
      <c r="C455" s="177"/>
      <c r="D455" s="31"/>
      <c r="E455" s="178" t="str">
        <f>IF($C455="","",VLOOKUP($C455,分類コード!$B$1:$C$11,2,0))</f>
        <v/>
      </c>
      <c r="F455" s="30"/>
      <c r="G455" s="28"/>
      <c r="H455" s="13"/>
      <c r="I455" s="28"/>
      <c r="M455" s="31"/>
      <c r="N455" s="31"/>
      <c r="O455" s="31"/>
      <c r="P455" s="31"/>
      <c r="Q455" s="31"/>
      <c r="R455" s="31"/>
      <c r="S455" s="31"/>
      <c r="T455" s="31"/>
      <c r="U455" s="31"/>
      <c r="Y455" s="31"/>
      <c r="Z455" s="31"/>
      <c r="AA455" s="31"/>
    </row>
    <row r="456" spans="1:27" s="6" customFormat="1">
      <c r="A456" s="10"/>
      <c r="B456" s="10"/>
      <c r="C456" s="177"/>
      <c r="D456" s="31"/>
      <c r="E456" s="178" t="str">
        <f>IF($C456="","",VLOOKUP($C456,分類コード!$B$1:$C$11,2,0))</f>
        <v/>
      </c>
      <c r="F456" s="30"/>
      <c r="G456" s="28"/>
      <c r="H456" s="13"/>
      <c r="I456" s="28"/>
      <c r="M456" s="31"/>
      <c r="N456" s="31"/>
      <c r="O456" s="31"/>
      <c r="P456" s="31"/>
      <c r="Q456" s="31"/>
      <c r="R456" s="31"/>
      <c r="S456" s="31"/>
      <c r="T456" s="31"/>
      <c r="U456" s="31"/>
      <c r="Y456" s="31"/>
      <c r="Z456" s="31"/>
      <c r="AA456" s="31"/>
    </row>
    <row r="457" spans="1:27" s="6" customFormat="1">
      <c r="A457" s="10"/>
      <c r="B457" s="10"/>
      <c r="C457" s="177"/>
      <c r="D457" s="31"/>
      <c r="E457" s="178" t="str">
        <f>IF($C457="","",VLOOKUP($C457,分類コード!$B$1:$C$11,2,0))</f>
        <v/>
      </c>
      <c r="F457" s="30"/>
      <c r="G457" s="28"/>
      <c r="H457" s="13"/>
      <c r="I457" s="28"/>
      <c r="M457" s="31"/>
      <c r="N457" s="31"/>
      <c r="O457" s="31"/>
      <c r="P457" s="31"/>
      <c r="Q457" s="31"/>
      <c r="R457" s="31"/>
      <c r="S457" s="31"/>
      <c r="T457" s="31"/>
      <c r="U457" s="31"/>
      <c r="Y457" s="31"/>
      <c r="Z457" s="31"/>
      <c r="AA457" s="31"/>
    </row>
    <row r="458" spans="1:27" s="6" customFormat="1">
      <c r="A458" s="10"/>
      <c r="B458" s="10"/>
      <c r="C458" s="177"/>
      <c r="D458" s="31"/>
      <c r="E458" s="178" t="str">
        <f>IF($C458="","",VLOOKUP($C458,分類コード!$B$1:$C$11,2,0))</f>
        <v/>
      </c>
      <c r="F458" s="30"/>
      <c r="G458" s="28"/>
      <c r="H458" s="13"/>
      <c r="I458" s="28"/>
      <c r="M458" s="31"/>
      <c r="N458" s="31"/>
      <c r="O458" s="31"/>
      <c r="P458" s="31"/>
      <c r="Q458" s="31"/>
      <c r="R458" s="31"/>
      <c r="S458" s="31"/>
      <c r="T458" s="31"/>
      <c r="U458" s="31"/>
      <c r="Y458" s="31"/>
      <c r="Z458" s="31"/>
      <c r="AA458" s="31"/>
    </row>
    <row r="459" spans="1:27" s="6" customFormat="1">
      <c r="A459" s="10"/>
      <c r="B459" s="10"/>
      <c r="C459" s="177"/>
      <c r="D459" s="31"/>
      <c r="E459" s="178" t="str">
        <f>IF($C459="","",VLOOKUP($C459,分類コード!$B$1:$C$11,2,0))</f>
        <v/>
      </c>
      <c r="F459" s="30"/>
      <c r="G459" s="28"/>
      <c r="H459" s="13"/>
      <c r="I459" s="28"/>
      <c r="M459" s="31"/>
      <c r="N459" s="31"/>
      <c r="O459" s="31"/>
      <c r="P459" s="31"/>
      <c r="Q459" s="31"/>
      <c r="R459" s="31"/>
      <c r="S459" s="31"/>
      <c r="T459" s="31"/>
      <c r="U459" s="31"/>
      <c r="Y459" s="31"/>
      <c r="Z459" s="31"/>
      <c r="AA459" s="31"/>
    </row>
    <row r="460" spans="1:27" s="6" customFormat="1">
      <c r="A460" s="10"/>
      <c r="B460" s="10"/>
      <c r="C460" s="177"/>
      <c r="D460" s="31"/>
      <c r="E460" s="178" t="str">
        <f>IF($C460="","",VLOOKUP($C460,分類コード!$B$1:$C$11,2,0))</f>
        <v/>
      </c>
      <c r="F460" s="30"/>
      <c r="G460" s="28"/>
      <c r="H460" s="13"/>
      <c r="I460" s="28"/>
      <c r="M460" s="31"/>
      <c r="N460" s="31"/>
      <c r="O460" s="31"/>
      <c r="P460" s="31"/>
      <c r="Q460" s="31"/>
      <c r="R460" s="31"/>
      <c r="S460" s="31"/>
      <c r="T460" s="31"/>
      <c r="U460" s="31"/>
      <c r="Y460" s="31"/>
      <c r="Z460" s="31"/>
      <c r="AA460" s="31"/>
    </row>
    <row r="461" spans="1:27" s="6" customFormat="1">
      <c r="A461" s="10"/>
      <c r="B461" s="10"/>
      <c r="C461" s="177"/>
      <c r="D461" s="31"/>
      <c r="E461" s="178" t="str">
        <f>IF($C461="","",VLOOKUP($C461,分類コード!$B$1:$C$11,2,0))</f>
        <v/>
      </c>
      <c r="F461" s="30"/>
      <c r="G461" s="28"/>
      <c r="H461" s="13"/>
      <c r="I461" s="28"/>
      <c r="M461" s="31"/>
      <c r="N461" s="31"/>
      <c r="O461" s="31"/>
      <c r="P461" s="31"/>
      <c r="Q461" s="31"/>
      <c r="R461" s="31"/>
      <c r="S461" s="31"/>
      <c r="T461" s="31"/>
      <c r="U461" s="31"/>
      <c r="Y461" s="31"/>
      <c r="Z461" s="31"/>
      <c r="AA461" s="31"/>
    </row>
    <row r="462" spans="1:27" s="6" customFormat="1">
      <c r="A462" s="10"/>
      <c r="B462" s="10"/>
      <c r="C462" s="177"/>
      <c r="D462" s="31"/>
      <c r="E462" s="178" t="str">
        <f>IF($C462="","",VLOOKUP($C462,分類コード!$B$1:$C$11,2,0))</f>
        <v/>
      </c>
      <c r="F462" s="30"/>
      <c r="G462" s="28"/>
      <c r="H462" s="13"/>
      <c r="I462" s="28"/>
      <c r="M462" s="31"/>
      <c r="N462" s="31"/>
      <c r="O462" s="31"/>
      <c r="P462" s="31"/>
      <c r="Q462" s="31"/>
      <c r="R462" s="31"/>
      <c r="S462" s="31"/>
      <c r="T462" s="31"/>
      <c r="U462" s="31"/>
      <c r="Y462" s="31"/>
      <c r="Z462" s="31"/>
      <c r="AA462" s="31"/>
    </row>
    <row r="463" spans="1:27" s="6" customFormat="1">
      <c r="A463" s="10"/>
      <c r="B463" s="10"/>
      <c r="C463" s="177"/>
      <c r="D463" s="31"/>
      <c r="E463" s="178" t="str">
        <f>IF($C463="","",VLOOKUP($C463,分類コード!$B$1:$C$11,2,0))</f>
        <v/>
      </c>
      <c r="F463" s="30"/>
      <c r="G463" s="28"/>
      <c r="H463" s="13"/>
      <c r="I463" s="28"/>
      <c r="M463" s="31"/>
      <c r="N463" s="31"/>
      <c r="O463" s="31"/>
      <c r="P463" s="31"/>
      <c r="Q463" s="31"/>
      <c r="R463" s="31"/>
      <c r="S463" s="31"/>
      <c r="T463" s="31"/>
      <c r="U463" s="31"/>
      <c r="Y463" s="31"/>
      <c r="Z463" s="31"/>
      <c r="AA463" s="31"/>
    </row>
    <row r="464" spans="1:27" s="6" customFormat="1">
      <c r="A464" s="10"/>
      <c r="B464" s="10"/>
      <c r="C464" s="177"/>
      <c r="D464" s="31"/>
      <c r="E464" s="178" t="str">
        <f>IF($C464="","",VLOOKUP($C464,分類コード!$B$1:$C$11,2,0))</f>
        <v/>
      </c>
      <c r="F464" s="30"/>
      <c r="G464" s="28"/>
      <c r="H464" s="13"/>
      <c r="I464" s="28"/>
      <c r="M464" s="31"/>
      <c r="N464" s="31"/>
      <c r="O464" s="31"/>
      <c r="P464" s="31"/>
      <c r="Q464" s="31"/>
      <c r="R464" s="31"/>
      <c r="S464" s="31"/>
      <c r="T464" s="31"/>
      <c r="U464" s="31"/>
      <c r="Y464" s="31"/>
      <c r="Z464" s="31"/>
      <c r="AA464" s="31"/>
    </row>
    <row r="465" spans="1:27" s="6" customFormat="1">
      <c r="A465" s="10"/>
      <c r="B465" s="10"/>
      <c r="C465" s="177"/>
      <c r="D465" s="31"/>
      <c r="E465" s="178" t="str">
        <f>IF($C465="","",VLOOKUP($C465,分類コード!$B$1:$C$11,2,0))</f>
        <v/>
      </c>
      <c r="F465" s="30"/>
      <c r="G465" s="28"/>
      <c r="H465" s="13"/>
      <c r="I465" s="28"/>
      <c r="M465" s="31"/>
      <c r="N465" s="31"/>
      <c r="O465" s="31"/>
      <c r="P465" s="31"/>
      <c r="Q465" s="31"/>
      <c r="R465" s="31"/>
      <c r="S465" s="31"/>
      <c r="T465" s="31"/>
      <c r="U465" s="31"/>
      <c r="Y465" s="31"/>
      <c r="Z465" s="31"/>
      <c r="AA465" s="31"/>
    </row>
    <row r="466" spans="1:27" s="6" customFormat="1">
      <c r="A466" s="10"/>
      <c r="B466" s="10"/>
      <c r="C466" s="177"/>
      <c r="D466" s="31"/>
      <c r="E466" s="178" t="str">
        <f>IF($C466="","",VLOOKUP($C466,分類コード!$B$1:$C$11,2,0))</f>
        <v/>
      </c>
      <c r="F466" s="30"/>
      <c r="G466" s="28"/>
      <c r="H466" s="13"/>
      <c r="I466" s="28"/>
      <c r="M466" s="31"/>
      <c r="N466" s="31"/>
      <c r="O466" s="31"/>
      <c r="P466" s="31"/>
      <c r="Q466" s="31"/>
      <c r="R466" s="31"/>
      <c r="S466" s="31"/>
      <c r="T466" s="31"/>
      <c r="U466" s="31"/>
      <c r="Y466" s="31"/>
      <c r="Z466" s="31"/>
      <c r="AA466" s="31"/>
    </row>
    <row r="467" spans="1:27" s="6" customFormat="1">
      <c r="A467" s="10"/>
      <c r="B467" s="10"/>
      <c r="C467" s="177"/>
      <c r="D467" s="31"/>
      <c r="E467" s="178" t="str">
        <f>IF($C467="","",VLOOKUP($C467,分類コード!$B$1:$C$11,2,0))</f>
        <v/>
      </c>
      <c r="F467" s="30"/>
      <c r="G467" s="28"/>
      <c r="H467" s="13"/>
      <c r="I467" s="28"/>
      <c r="M467" s="31"/>
      <c r="N467" s="31"/>
      <c r="O467" s="31"/>
      <c r="P467" s="31"/>
      <c r="Q467" s="31"/>
      <c r="R467" s="31"/>
      <c r="S467" s="31"/>
      <c r="T467" s="31"/>
      <c r="U467" s="31"/>
      <c r="Y467" s="31"/>
      <c r="Z467" s="31"/>
      <c r="AA467" s="31"/>
    </row>
    <row r="468" spans="1:27" s="6" customFormat="1">
      <c r="A468" s="10"/>
      <c r="B468" s="10"/>
      <c r="C468" s="177"/>
      <c r="D468" s="31"/>
      <c r="E468" s="178" t="str">
        <f>IF($C468="","",VLOOKUP($C468,分類コード!$B$1:$C$11,2,0))</f>
        <v/>
      </c>
      <c r="F468" s="30"/>
      <c r="G468" s="28"/>
      <c r="H468" s="13"/>
      <c r="I468" s="28"/>
      <c r="M468" s="31"/>
      <c r="N468" s="31"/>
      <c r="O468" s="31"/>
      <c r="P468" s="31"/>
      <c r="Q468" s="31"/>
      <c r="R468" s="31"/>
      <c r="S468" s="31"/>
      <c r="T468" s="31"/>
      <c r="U468" s="31"/>
      <c r="Y468" s="31"/>
      <c r="Z468" s="31"/>
      <c r="AA468" s="31"/>
    </row>
    <row r="469" spans="1:27" s="6" customFormat="1">
      <c r="A469" s="10"/>
      <c r="B469" s="10"/>
      <c r="C469" s="177"/>
      <c r="D469" s="31"/>
      <c r="E469" s="178" t="str">
        <f>IF($C469="","",VLOOKUP($C469,分類コード!$B$1:$C$11,2,0))</f>
        <v/>
      </c>
      <c r="F469" s="30"/>
      <c r="G469" s="28"/>
      <c r="H469" s="13"/>
      <c r="I469" s="28"/>
      <c r="M469" s="31"/>
      <c r="N469" s="31"/>
      <c r="O469" s="31"/>
      <c r="P469" s="31"/>
      <c r="Q469" s="31"/>
      <c r="R469" s="31"/>
      <c r="S469" s="31"/>
      <c r="T469" s="31"/>
      <c r="U469" s="31"/>
      <c r="Y469" s="31"/>
      <c r="Z469" s="31"/>
      <c r="AA469" s="31"/>
    </row>
    <row r="470" spans="1:27" s="6" customFormat="1">
      <c r="A470" s="10"/>
      <c r="B470" s="10"/>
      <c r="C470" s="177"/>
      <c r="D470" s="31"/>
      <c r="E470" s="178" t="str">
        <f>IF($C470="","",VLOOKUP($C470,分類コード!$B$1:$C$11,2,0))</f>
        <v/>
      </c>
      <c r="F470" s="30"/>
      <c r="G470" s="28"/>
      <c r="H470" s="13"/>
      <c r="I470" s="28"/>
      <c r="M470" s="31"/>
      <c r="N470" s="31"/>
      <c r="O470" s="31"/>
      <c r="P470" s="31"/>
      <c r="Q470" s="31"/>
      <c r="R470" s="31"/>
      <c r="S470" s="31"/>
      <c r="T470" s="31"/>
      <c r="U470" s="31"/>
      <c r="Y470" s="31"/>
      <c r="Z470" s="31"/>
      <c r="AA470" s="31"/>
    </row>
    <row r="471" spans="1:27" s="6" customFormat="1">
      <c r="A471" s="10"/>
      <c r="B471" s="10"/>
      <c r="C471" s="177"/>
      <c r="D471" s="31"/>
      <c r="E471" s="178" t="str">
        <f>IF($C471="","",VLOOKUP($C471,分類コード!$B$1:$C$11,2,0))</f>
        <v/>
      </c>
      <c r="F471" s="30"/>
      <c r="G471" s="28"/>
      <c r="H471" s="13"/>
      <c r="I471" s="28"/>
      <c r="M471" s="31"/>
      <c r="N471" s="31"/>
      <c r="O471" s="31"/>
      <c r="P471" s="31"/>
      <c r="Q471" s="31"/>
      <c r="R471" s="31"/>
      <c r="S471" s="31"/>
      <c r="T471" s="31"/>
      <c r="U471" s="31"/>
      <c r="Y471" s="31"/>
      <c r="Z471" s="31"/>
      <c r="AA471" s="31"/>
    </row>
    <row r="472" spans="1:27" s="6" customFormat="1">
      <c r="A472" s="10"/>
      <c r="B472" s="10"/>
      <c r="C472" s="177"/>
      <c r="D472" s="31"/>
      <c r="E472" s="178" t="str">
        <f>IF($C472="","",VLOOKUP($C472,分類コード!$B$1:$C$11,2,0))</f>
        <v/>
      </c>
      <c r="F472" s="30"/>
      <c r="G472" s="28"/>
      <c r="H472" s="13"/>
      <c r="I472" s="28"/>
      <c r="M472" s="31"/>
      <c r="N472" s="31"/>
      <c r="O472" s="31"/>
      <c r="P472" s="31"/>
      <c r="Q472" s="31"/>
      <c r="R472" s="31"/>
      <c r="S472" s="31"/>
      <c r="T472" s="31"/>
      <c r="U472" s="31"/>
      <c r="Y472" s="31"/>
      <c r="Z472" s="31"/>
      <c r="AA472" s="31"/>
    </row>
    <row r="473" spans="1:27" s="6" customFormat="1">
      <c r="A473" s="10"/>
      <c r="B473" s="10"/>
      <c r="C473" s="177"/>
      <c r="D473" s="31"/>
      <c r="E473" s="178" t="str">
        <f>IF($C473="","",VLOOKUP($C473,分類コード!$B$1:$C$11,2,0))</f>
        <v/>
      </c>
      <c r="F473" s="30"/>
      <c r="G473" s="28"/>
      <c r="H473" s="13"/>
      <c r="I473" s="28"/>
      <c r="M473" s="31"/>
      <c r="N473" s="31"/>
      <c r="O473" s="31"/>
      <c r="P473" s="31"/>
      <c r="Q473" s="31"/>
      <c r="R473" s="31"/>
      <c r="S473" s="31"/>
      <c r="T473" s="31"/>
      <c r="U473" s="31"/>
      <c r="Y473" s="31"/>
      <c r="Z473" s="31"/>
      <c r="AA473" s="31"/>
    </row>
    <row r="474" spans="1:27" s="6" customFormat="1">
      <c r="A474" s="10"/>
      <c r="B474" s="10"/>
      <c r="C474" s="177"/>
      <c r="D474" s="31"/>
      <c r="E474" s="178" t="str">
        <f>IF($C474="","",VLOOKUP($C474,分類コード!$B$1:$C$11,2,0))</f>
        <v/>
      </c>
      <c r="F474" s="30"/>
      <c r="G474" s="28"/>
      <c r="H474" s="13"/>
      <c r="I474" s="28"/>
      <c r="M474" s="31"/>
      <c r="N474" s="31"/>
      <c r="O474" s="31"/>
      <c r="P474" s="31"/>
      <c r="Q474" s="31"/>
      <c r="R474" s="31"/>
      <c r="S474" s="31"/>
      <c r="T474" s="31"/>
      <c r="U474" s="31"/>
      <c r="Y474" s="31"/>
      <c r="Z474" s="31"/>
      <c r="AA474" s="31"/>
    </row>
    <row r="475" spans="1:27" s="6" customFormat="1">
      <c r="A475" s="10"/>
      <c r="B475" s="10"/>
      <c r="C475" s="177"/>
      <c r="D475" s="31"/>
      <c r="E475" s="178" t="str">
        <f>IF($C475="","",VLOOKUP($C475,分類コード!$B$1:$C$11,2,0))</f>
        <v/>
      </c>
      <c r="F475" s="30"/>
      <c r="G475" s="28"/>
      <c r="H475" s="13"/>
      <c r="I475" s="28"/>
      <c r="M475" s="31"/>
      <c r="N475" s="31"/>
      <c r="O475" s="31"/>
      <c r="P475" s="31"/>
      <c r="Q475" s="31"/>
      <c r="R475" s="31"/>
      <c r="S475" s="31"/>
      <c r="T475" s="31"/>
      <c r="U475" s="31"/>
      <c r="Y475" s="31"/>
      <c r="Z475" s="31"/>
      <c r="AA475" s="31"/>
    </row>
    <row r="476" spans="1:27" s="6" customFormat="1">
      <c r="A476" s="10"/>
      <c r="B476" s="10"/>
      <c r="C476" s="177"/>
      <c r="D476" s="31"/>
      <c r="E476" s="178" t="str">
        <f>IF($C476="","",VLOOKUP($C476,分類コード!$B$1:$C$11,2,0))</f>
        <v/>
      </c>
      <c r="F476" s="30"/>
      <c r="G476" s="28"/>
      <c r="H476" s="13"/>
      <c r="I476" s="28"/>
      <c r="M476" s="31"/>
      <c r="N476" s="31"/>
      <c r="O476" s="31"/>
      <c r="P476" s="31"/>
      <c r="Q476" s="31"/>
      <c r="R476" s="31"/>
      <c r="S476" s="31"/>
      <c r="T476" s="31"/>
      <c r="U476" s="31"/>
      <c r="Y476" s="31"/>
      <c r="Z476" s="31"/>
      <c r="AA476" s="31"/>
    </row>
    <row r="477" spans="1:27" s="6" customFormat="1">
      <c r="A477" s="10"/>
      <c r="B477" s="10"/>
      <c r="C477" s="177"/>
      <c r="D477" s="31"/>
      <c r="E477" s="178" t="str">
        <f>IF($C477="","",VLOOKUP($C477,分類コード!$B$1:$C$11,2,0))</f>
        <v/>
      </c>
      <c r="F477" s="30"/>
      <c r="G477" s="28"/>
      <c r="H477" s="13"/>
      <c r="I477" s="28"/>
      <c r="M477" s="31"/>
      <c r="N477" s="31"/>
      <c r="O477" s="31"/>
      <c r="P477" s="31"/>
      <c r="Q477" s="31"/>
      <c r="R477" s="31"/>
      <c r="S477" s="31"/>
      <c r="T477" s="31"/>
      <c r="U477" s="31"/>
      <c r="Y477" s="31"/>
      <c r="Z477" s="31"/>
      <c r="AA477" s="31"/>
    </row>
    <row r="478" spans="1:27" s="6" customFormat="1">
      <c r="A478" s="10"/>
      <c r="B478" s="10"/>
      <c r="C478" s="177"/>
      <c r="D478" s="31"/>
      <c r="E478" s="178" t="str">
        <f>IF($C478="","",VLOOKUP($C478,分類コード!$B$1:$C$11,2,0))</f>
        <v/>
      </c>
      <c r="F478" s="30"/>
      <c r="G478" s="28"/>
      <c r="H478" s="13"/>
      <c r="I478" s="28"/>
      <c r="M478" s="31"/>
      <c r="N478" s="31"/>
      <c r="O478" s="31"/>
      <c r="P478" s="31"/>
      <c r="Q478" s="31"/>
      <c r="R478" s="31"/>
      <c r="S478" s="31"/>
      <c r="T478" s="31"/>
      <c r="U478" s="31"/>
      <c r="Y478" s="31"/>
      <c r="Z478" s="31"/>
      <c r="AA478" s="31"/>
    </row>
    <row r="479" spans="1:27" s="6" customFormat="1">
      <c r="A479" s="10"/>
      <c r="B479" s="10"/>
      <c r="C479" s="177"/>
      <c r="D479" s="31"/>
      <c r="E479" s="178" t="str">
        <f>IF($C479="","",VLOOKUP($C479,分類コード!$B$1:$C$11,2,0))</f>
        <v/>
      </c>
      <c r="F479" s="30"/>
      <c r="G479" s="28"/>
      <c r="H479" s="13"/>
      <c r="I479" s="28"/>
      <c r="M479" s="31"/>
      <c r="N479" s="31"/>
      <c r="O479" s="31"/>
      <c r="P479" s="31"/>
      <c r="Q479" s="31"/>
      <c r="R479" s="31"/>
      <c r="S479" s="31"/>
      <c r="T479" s="31"/>
      <c r="U479" s="31"/>
      <c r="Y479" s="31"/>
      <c r="Z479" s="31"/>
      <c r="AA479" s="31"/>
    </row>
    <row r="480" spans="1:27" s="6" customFormat="1">
      <c r="A480" s="10"/>
      <c r="B480" s="10"/>
      <c r="C480" s="177"/>
      <c r="D480" s="31"/>
      <c r="E480" s="178" t="str">
        <f>IF($C480="","",VLOOKUP($C480,分類コード!$B$1:$C$11,2,0))</f>
        <v/>
      </c>
      <c r="F480" s="30"/>
      <c r="G480" s="28"/>
      <c r="H480" s="13"/>
      <c r="I480" s="28"/>
      <c r="M480" s="31"/>
      <c r="N480" s="31"/>
      <c r="O480" s="31"/>
      <c r="P480" s="31"/>
      <c r="Q480" s="31"/>
      <c r="R480" s="31"/>
      <c r="S480" s="31"/>
      <c r="T480" s="31"/>
      <c r="U480" s="31"/>
      <c r="Y480" s="31"/>
      <c r="Z480" s="31"/>
      <c r="AA480" s="31"/>
    </row>
    <row r="481" spans="1:27" s="6" customFormat="1">
      <c r="A481" s="10"/>
      <c r="B481" s="10"/>
      <c r="C481" s="177"/>
      <c r="D481" s="31"/>
      <c r="E481" s="178" t="str">
        <f>IF($C481="","",VLOOKUP($C481,分類コード!$B$1:$C$11,2,0))</f>
        <v/>
      </c>
      <c r="F481" s="30"/>
      <c r="G481" s="28"/>
      <c r="H481" s="13"/>
      <c r="I481" s="28"/>
      <c r="M481" s="31"/>
      <c r="N481" s="31"/>
      <c r="O481" s="31"/>
      <c r="P481" s="31"/>
      <c r="Q481" s="31"/>
      <c r="R481" s="31"/>
      <c r="S481" s="31"/>
      <c r="T481" s="31"/>
      <c r="U481" s="31"/>
      <c r="Y481" s="31"/>
      <c r="Z481" s="31"/>
      <c r="AA481" s="31"/>
    </row>
    <row r="482" spans="1:27" s="6" customFormat="1">
      <c r="A482" s="10"/>
      <c r="B482" s="10"/>
      <c r="C482" s="177"/>
      <c r="D482" s="31"/>
      <c r="E482" s="178" t="str">
        <f>IF($C482="","",VLOOKUP($C482,分類コード!$B$1:$C$11,2,0))</f>
        <v/>
      </c>
      <c r="F482" s="30"/>
      <c r="G482" s="28"/>
      <c r="H482" s="13"/>
      <c r="I482" s="28"/>
      <c r="M482" s="31"/>
      <c r="N482" s="31"/>
      <c r="O482" s="31"/>
      <c r="P482" s="31"/>
      <c r="Q482" s="31"/>
      <c r="R482" s="31"/>
      <c r="S482" s="31"/>
      <c r="T482" s="31"/>
      <c r="U482" s="31"/>
      <c r="Y482" s="31"/>
      <c r="Z482" s="31"/>
      <c r="AA482" s="31"/>
    </row>
    <row r="483" spans="1:27" s="6" customFormat="1">
      <c r="A483" s="10"/>
      <c r="B483" s="10"/>
      <c r="C483" s="177"/>
      <c r="D483" s="31"/>
      <c r="E483" s="178" t="str">
        <f>IF($C483="","",VLOOKUP($C483,分類コード!$B$1:$C$11,2,0))</f>
        <v/>
      </c>
      <c r="F483" s="30"/>
      <c r="G483" s="28"/>
      <c r="H483" s="13"/>
      <c r="I483" s="28"/>
      <c r="M483" s="31"/>
      <c r="N483" s="31"/>
      <c r="O483" s="31"/>
      <c r="P483" s="31"/>
      <c r="Q483" s="31"/>
      <c r="R483" s="31"/>
      <c r="S483" s="31"/>
      <c r="T483" s="31"/>
      <c r="U483" s="31"/>
      <c r="Y483" s="31"/>
      <c r="Z483" s="31"/>
      <c r="AA483" s="31"/>
    </row>
    <row r="484" spans="1:27" s="6" customFormat="1">
      <c r="A484" s="10"/>
      <c r="B484" s="10"/>
      <c r="C484" s="177"/>
      <c r="D484" s="31"/>
      <c r="E484" s="178" t="str">
        <f>IF($C484="","",VLOOKUP($C484,分類コード!$B$1:$C$11,2,0))</f>
        <v/>
      </c>
      <c r="F484" s="30"/>
      <c r="G484" s="28"/>
      <c r="H484" s="13"/>
      <c r="I484" s="28"/>
      <c r="J484" s="7"/>
      <c r="K484" s="32"/>
      <c r="M484" s="31"/>
      <c r="N484" s="31"/>
      <c r="O484" s="31"/>
      <c r="P484" s="31"/>
      <c r="Q484" s="31"/>
      <c r="R484" s="31"/>
      <c r="S484" s="31"/>
      <c r="T484" s="31"/>
      <c r="U484" s="31"/>
      <c r="Y484" s="31"/>
      <c r="Z484" s="31"/>
      <c r="AA484" s="31"/>
    </row>
    <row r="485" spans="1:27" s="6" customFormat="1">
      <c r="A485" s="10"/>
      <c r="B485" s="10"/>
      <c r="C485" s="177"/>
      <c r="D485" s="31"/>
      <c r="E485" s="178" t="str">
        <f>IF($C485="","",VLOOKUP($C485,分類コード!$B$1:$C$11,2,0))</f>
        <v/>
      </c>
      <c r="F485" s="30"/>
      <c r="G485" s="28"/>
      <c r="H485" s="13"/>
      <c r="I485" s="28"/>
      <c r="J485" s="7"/>
      <c r="K485" s="32"/>
      <c r="M485" s="31"/>
      <c r="N485" s="31"/>
      <c r="O485" s="31"/>
      <c r="P485" s="31"/>
      <c r="Q485" s="31"/>
      <c r="R485" s="31"/>
      <c r="S485" s="31"/>
      <c r="T485" s="31"/>
      <c r="U485" s="31"/>
      <c r="Y485" s="31"/>
      <c r="Z485" s="31"/>
      <c r="AA485" s="31"/>
    </row>
    <row r="486" spans="1:27" s="6" customFormat="1">
      <c r="A486" s="10"/>
      <c r="B486" s="10"/>
      <c r="C486" s="177"/>
      <c r="D486" s="31"/>
      <c r="E486" s="178" t="str">
        <f>IF($C486="","",VLOOKUP($C486,分類コード!$B$1:$C$11,2,0))</f>
        <v/>
      </c>
      <c r="F486" s="30"/>
      <c r="G486" s="28"/>
      <c r="H486" s="13"/>
      <c r="I486" s="28"/>
      <c r="M486" s="31"/>
      <c r="N486" s="31"/>
      <c r="O486" s="31"/>
      <c r="P486" s="31"/>
      <c r="Q486" s="31"/>
      <c r="R486" s="31"/>
      <c r="S486" s="31"/>
      <c r="T486" s="31"/>
      <c r="U486" s="31"/>
      <c r="Y486" s="31"/>
      <c r="Z486" s="31"/>
      <c r="AA486" s="31"/>
    </row>
    <row r="487" spans="1:27" s="6" customFormat="1">
      <c r="A487" s="10"/>
      <c r="B487" s="10"/>
      <c r="C487" s="177"/>
      <c r="D487" s="31"/>
      <c r="E487" s="178" t="str">
        <f>IF($C487="","",VLOOKUP($C487,分類コード!$B$1:$C$11,2,0))</f>
        <v/>
      </c>
      <c r="F487" s="30"/>
      <c r="G487" s="28"/>
      <c r="H487" s="13"/>
      <c r="I487" s="28"/>
      <c r="M487" s="31"/>
      <c r="N487" s="31"/>
      <c r="O487" s="31"/>
      <c r="P487" s="31"/>
      <c r="Q487" s="31"/>
      <c r="R487" s="31"/>
      <c r="S487" s="31"/>
      <c r="T487" s="31"/>
      <c r="U487" s="31"/>
      <c r="Y487" s="31"/>
      <c r="Z487" s="31"/>
      <c r="AA487" s="31"/>
    </row>
    <row r="488" spans="1:27" s="6" customFormat="1">
      <c r="A488" s="10"/>
      <c r="B488" s="10"/>
      <c r="C488" s="177"/>
      <c r="D488" s="31"/>
      <c r="E488" s="178" t="str">
        <f>IF($C488="","",VLOOKUP($C488,分類コード!$B$1:$C$11,2,0))</f>
        <v/>
      </c>
      <c r="F488" s="30"/>
      <c r="G488" s="28"/>
      <c r="H488" s="13"/>
      <c r="I488" s="28"/>
      <c r="M488" s="31"/>
      <c r="N488" s="31"/>
      <c r="O488" s="31"/>
      <c r="P488" s="31"/>
      <c r="Q488" s="31"/>
      <c r="R488" s="31"/>
      <c r="S488" s="31"/>
      <c r="T488" s="31"/>
      <c r="U488" s="31"/>
      <c r="Y488" s="31"/>
      <c r="Z488" s="31"/>
      <c r="AA488" s="31"/>
    </row>
    <row r="489" spans="1:27" s="6" customFormat="1">
      <c r="A489" s="10"/>
      <c r="B489" s="10"/>
      <c r="C489" s="177"/>
      <c r="D489" s="31"/>
      <c r="E489" s="178" t="str">
        <f>IF($C489="","",VLOOKUP($C489,分類コード!$B$1:$C$11,2,0))</f>
        <v/>
      </c>
      <c r="F489" s="30"/>
      <c r="G489" s="28"/>
      <c r="H489" s="13"/>
      <c r="I489" s="28"/>
      <c r="J489" s="7"/>
      <c r="K489" s="32"/>
      <c r="M489" s="31"/>
      <c r="N489" s="31"/>
      <c r="O489" s="31"/>
      <c r="P489" s="31"/>
      <c r="Q489" s="31"/>
      <c r="R489" s="31"/>
      <c r="S489" s="31"/>
      <c r="T489" s="31"/>
      <c r="U489" s="31"/>
      <c r="Y489" s="31"/>
      <c r="Z489" s="31"/>
      <c r="AA489" s="31"/>
    </row>
    <row r="490" spans="1:27" s="6" customFormat="1">
      <c r="A490" s="10"/>
      <c r="B490" s="10"/>
      <c r="C490" s="177"/>
      <c r="D490" s="31"/>
      <c r="E490" s="178" t="str">
        <f>IF($C490="","",VLOOKUP($C490,分類コード!$B$1:$C$11,2,0))</f>
        <v/>
      </c>
      <c r="F490" s="30"/>
      <c r="G490" s="28"/>
      <c r="H490" s="13"/>
      <c r="I490" s="28"/>
      <c r="M490" s="31"/>
      <c r="N490" s="31"/>
      <c r="O490" s="31"/>
      <c r="P490" s="31"/>
      <c r="Q490" s="31"/>
      <c r="R490" s="31"/>
      <c r="S490" s="31"/>
      <c r="T490" s="31"/>
      <c r="U490" s="31"/>
      <c r="Y490" s="31"/>
      <c r="Z490" s="31"/>
      <c r="AA490" s="31"/>
    </row>
    <row r="491" spans="1:27" s="6" customFormat="1">
      <c r="A491" s="10"/>
      <c r="B491" s="10"/>
      <c r="C491" s="177"/>
      <c r="D491" s="31"/>
      <c r="E491" s="178" t="str">
        <f>IF($C491="","",VLOOKUP($C491,分類コード!$B$1:$C$11,2,0))</f>
        <v/>
      </c>
      <c r="F491" s="30"/>
      <c r="G491" s="28"/>
      <c r="H491" s="13"/>
      <c r="I491" s="28"/>
      <c r="M491" s="31"/>
      <c r="N491" s="31"/>
      <c r="O491" s="31"/>
      <c r="P491" s="31"/>
      <c r="Q491" s="31"/>
      <c r="R491" s="31"/>
      <c r="S491" s="31"/>
      <c r="T491" s="31"/>
      <c r="U491" s="31"/>
      <c r="Y491" s="31"/>
      <c r="Z491" s="31"/>
      <c r="AA491" s="31"/>
    </row>
    <row r="492" spans="1:27" s="6" customFormat="1">
      <c r="A492" s="10"/>
      <c r="B492" s="10"/>
      <c r="C492" s="177"/>
      <c r="D492" s="31"/>
      <c r="E492" s="178" t="str">
        <f>IF($C492="","",VLOOKUP($C492,分類コード!$B$1:$C$11,2,0))</f>
        <v/>
      </c>
      <c r="F492" s="30"/>
      <c r="G492" s="28"/>
      <c r="H492" s="13"/>
      <c r="I492" s="28"/>
      <c r="M492" s="31"/>
      <c r="N492" s="31"/>
      <c r="O492" s="31"/>
      <c r="P492" s="31"/>
      <c r="Q492" s="31"/>
      <c r="R492" s="31"/>
      <c r="S492" s="31"/>
      <c r="T492" s="31"/>
      <c r="U492" s="31"/>
      <c r="Y492" s="31"/>
      <c r="Z492" s="31"/>
      <c r="AA492" s="31"/>
    </row>
    <row r="493" spans="1:27" s="6" customFormat="1">
      <c r="A493" s="10"/>
      <c r="B493" s="10"/>
      <c r="C493" s="177"/>
      <c r="D493" s="31"/>
      <c r="E493" s="178" t="str">
        <f>IF($C493="","",VLOOKUP($C493,分類コード!$B$1:$C$11,2,0))</f>
        <v/>
      </c>
      <c r="F493" s="30"/>
      <c r="G493" s="28"/>
      <c r="H493" s="13"/>
      <c r="I493" s="28"/>
      <c r="M493" s="31"/>
      <c r="N493" s="31"/>
      <c r="O493" s="31"/>
      <c r="P493" s="31"/>
      <c r="Q493" s="31"/>
      <c r="R493" s="31"/>
      <c r="S493" s="31"/>
      <c r="T493" s="31"/>
      <c r="U493" s="31"/>
      <c r="Y493" s="31"/>
      <c r="Z493" s="31"/>
      <c r="AA493" s="31"/>
    </row>
    <row r="494" spans="1:27" s="6" customFormat="1">
      <c r="A494" s="10"/>
      <c r="B494" s="10"/>
      <c r="C494" s="177"/>
      <c r="D494" s="31"/>
      <c r="E494" s="178" t="str">
        <f>IF($C494="","",VLOOKUP($C494,分類コード!$B$1:$C$11,2,0))</f>
        <v/>
      </c>
      <c r="F494" s="30"/>
      <c r="G494" s="28"/>
      <c r="H494" s="13"/>
      <c r="I494" s="28"/>
      <c r="M494" s="31"/>
      <c r="N494" s="31"/>
      <c r="O494" s="31"/>
      <c r="P494" s="31"/>
      <c r="Q494" s="31"/>
      <c r="R494" s="31"/>
      <c r="S494" s="31"/>
      <c r="T494" s="31"/>
      <c r="U494" s="31"/>
      <c r="Y494" s="31"/>
      <c r="Z494" s="31"/>
      <c r="AA494" s="31"/>
    </row>
    <row r="495" spans="1:27" s="6" customFormat="1">
      <c r="A495" s="10"/>
      <c r="B495" s="10"/>
      <c r="C495" s="177"/>
      <c r="D495" s="31"/>
      <c r="E495" s="178" t="str">
        <f>IF($C495="","",VLOOKUP($C495,分類コード!$B$1:$C$11,2,0))</f>
        <v/>
      </c>
      <c r="F495" s="30"/>
      <c r="G495" s="28"/>
      <c r="H495" s="13"/>
      <c r="I495" s="28"/>
      <c r="M495" s="31"/>
      <c r="N495" s="31"/>
      <c r="O495" s="31"/>
      <c r="P495" s="31"/>
      <c r="Q495" s="31"/>
      <c r="R495" s="31"/>
      <c r="S495" s="31"/>
      <c r="T495" s="31"/>
      <c r="U495" s="31"/>
      <c r="Y495" s="31"/>
      <c r="Z495" s="31"/>
      <c r="AA495" s="31"/>
    </row>
    <row r="496" spans="1:27" s="6" customFormat="1">
      <c r="A496" s="10"/>
      <c r="B496" s="10"/>
      <c r="C496" s="177"/>
      <c r="D496" s="31"/>
      <c r="E496" s="178" t="str">
        <f>IF($C496="","",VLOOKUP($C496,分類コード!$B$1:$C$11,2,0))</f>
        <v/>
      </c>
      <c r="F496" s="30"/>
      <c r="G496" s="28"/>
      <c r="H496" s="13"/>
      <c r="I496" s="28"/>
      <c r="M496" s="31"/>
      <c r="N496" s="31"/>
      <c r="O496" s="31"/>
      <c r="P496" s="31"/>
      <c r="Q496" s="31"/>
      <c r="R496" s="31"/>
      <c r="S496" s="31"/>
      <c r="T496" s="31"/>
      <c r="U496" s="31"/>
      <c r="Y496" s="31"/>
      <c r="Z496" s="31"/>
      <c r="AA496" s="31"/>
    </row>
    <row r="497" spans="1:27" s="6" customFormat="1">
      <c r="A497" s="10"/>
      <c r="B497" s="10"/>
      <c r="C497" s="177"/>
      <c r="D497" s="31"/>
      <c r="E497" s="178" t="str">
        <f>IF($C497="","",VLOOKUP($C497,分類コード!$B$1:$C$11,2,0))</f>
        <v/>
      </c>
      <c r="F497" s="30"/>
      <c r="G497" s="28"/>
      <c r="H497" s="13"/>
      <c r="I497" s="28"/>
      <c r="M497" s="31"/>
      <c r="N497" s="31"/>
      <c r="O497" s="31"/>
      <c r="P497" s="31"/>
      <c r="Q497" s="31"/>
      <c r="R497" s="31"/>
      <c r="S497" s="31"/>
      <c r="T497" s="31"/>
      <c r="U497" s="31"/>
      <c r="Y497" s="31"/>
      <c r="Z497" s="31"/>
      <c r="AA497" s="31"/>
    </row>
    <row r="498" spans="1:27" s="6" customFormat="1">
      <c r="A498" s="10"/>
      <c r="B498" s="10"/>
      <c r="C498" s="177"/>
      <c r="D498" s="31"/>
      <c r="E498" s="178" t="str">
        <f>IF($C498="","",VLOOKUP($C498,分類コード!$B$1:$C$11,2,0))</f>
        <v/>
      </c>
      <c r="F498" s="30"/>
      <c r="G498" s="28"/>
      <c r="H498" s="13"/>
      <c r="I498" s="28"/>
      <c r="M498" s="31"/>
      <c r="N498" s="31"/>
      <c r="O498" s="31"/>
      <c r="P498" s="31"/>
      <c r="Q498" s="31"/>
      <c r="R498" s="31"/>
      <c r="S498" s="31"/>
      <c r="T498" s="31"/>
      <c r="U498" s="31"/>
      <c r="Y498" s="31"/>
      <c r="Z498" s="31"/>
      <c r="AA498" s="31"/>
    </row>
    <row r="499" spans="1:27" s="6" customFormat="1">
      <c r="A499" s="10"/>
      <c r="B499" s="10"/>
      <c r="C499" s="177"/>
      <c r="D499" s="31"/>
      <c r="E499" s="178" t="str">
        <f>IF($C499="","",VLOOKUP($C499,分類コード!$B$1:$C$11,2,0))</f>
        <v/>
      </c>
      <c r="F499" s="30"/>
      <c r="G499" s="28"/>
      <c r="H499" s="13"/>
      <c r="I499" s="28"/>
      <c r="M499" s="31"/>
      <c r="N499" s="31"/>
      <c r="O499" s="31"/>
      <c r="P499" s="31"/>
      <c r="Q499" s="31"/>
      <c r="R499" s="31"/>
      <c r="S499" s="31"/>
      <c r="T499" s="31"/>
      <c r="U499" s="31"/>
      <c r="Y499" s="31"/>
      <c r="Z499" s="31"/>
      <c r="AA499" s="31"/>
    </row>
    <row r="500" spans="1:27" s="6" customFormat="1">
      <c r="A500" s="10"/>
      <c r="B500" s="10"/>
      <c r="C500" s="177"/>
      <c r="D500" s="31"/>
      <c r="E500" s="178" t="str">
        <f>IF($C500="","",VLOOKUP($C500,分類コード!$B$1:$C$11,2,0))</f>
        <v/>
      </c>
      <c r="F500" s="30"/>
      <c r="G500" s="28"/>
      <c r="H500" s="13"/>
      <c r="I500" s="28"/>
      <c r="M500" s="31"/>
      <c r="N500" s="31"/>
      <c r="O500" s="31"/>
      <c r="P500" s="31"/>
      <c r="Q500" s="31"/>
      <c r="R500" s="31"/>
      <c r="S500" s="31"/>
      <c r="T500" s="31"/>
      <c r="U500" s="31"/>
      <c r="Y500" s="31"/>
      <c r="Z500" s="31"/>
      <c r="AA500" s="31"/>
    </row>
    <row r="501" spans="1:27" s="6" customFormat="1">
      <c r="A501" s="10"/>
      <c r="B501" s="10"/>
      <c r="C501" s="177"/>
      <c r="D501" s="31"/>
      <c r="E501" s="178" t="str">
        <f>IF($C501="","",VLOOKUP($C501,分類コード!$B$1:$C$11,2,0))</f>
        <v/>
      </c>
      <c r="F501" s="30"/>
      <c r="G501" s="28"/>
      <c r="H501" s="13"/>
      <c r="I501" s="28"/>
      <c r="M501" s="31"/>
      <c r="N501" s="31"/>
      <c r="O501" s="31"/>
      <c r="P501" s="31"/>
      <c r="Q501" s="31"/>
      <c r="R501" s="31"/>
      <c r="S501" s="31"/>
      <c r="T501" s="31"/>
      <c r="U501" s="31"/>
      <c r="Y501" s="31"/>
      <c r="Z501" s="31"/>
      <c r="AA501" s="31"/>
    </row>
    <row r="502" spans="1:27" s="6" customFormat="1">
      <c r="A502" s="10"/>
      <c r="B502" s="10"/>
      <c r="C502" s="177"/>
      <c r="D502" s="31"/>
      <c r="E502" s="178" t="str">
        <f>IF($C502="","",VLOOKUP($C502,分類コード!$B$1:$C$11,2,0))</f>
        <v/>
      </c>
      <c r="F502" s="30"/>
      <c r="G502" s="28"/>
      <c r="H502" s="13"/>
      <c r="I502" s="28"/>
      <c r="J502" s="7"/>
      <c r="K502" s="32"/>
      <c r="M502" s="31"/>
      <c r="N502" s="31"/>
      <c r="O502" s="31"/>
      <c r="P502" s="31"/>
      <c r="Q502" s="31"/>
      <c r="R502" s="31"/>
      <c r="S502" s="31"/>
      <c r="T502" s="31"/>
      <c r="U502" s="31"/>
      <c r="Y502" s="31"/>
      <c r="Z502" s="31"/>
      <c r="AA502" s="31"/>
    </row>
    <row r="503" spans="1:27" s="6" customFormat="1">
      <c r="A503" s="10"/>
      <c r="B503" s="10"/>
      <c r="C503" s="177"/>
      <c r="D503" s="31"/>
      <c r="E503" s="178" t="str">
        <f>IF($C503="","",VLOOKUP($C503,分類コード!$B$1:$C$11,2,0))</f>
        <v/>
      </c>
      <c r="F503" s="30"/>
      <c r="G503" s="28"/>
      <c r="H503" s="13"/>
      <c r="I503" s="28"/>
      <c r="M503" s="31"/>
      <c r="N503" s="31"/>
      <c r="O503" s="31"/>
      <c r="P503" s="31"/>
      <c r="Q503" s="31"/>
      <c r="R503" s="31"/>
      <c r="S503" s="31"/>
      <c r="T503" s="31"/>
      <c r="U503" s="31"/>
      <c r="Y503" s="31"/>
      <c r="Z503" s="31"/>
      <c r="AA503" s="31"/>
    </row>
    <row r="504" spans="1:27" s="6" customFormat="1">
      <c r="A504" s="10"/>
      <c r="B504" s="10"/>
      <c r="C504" s="177"/>
      <c r="D504" s="31"/>
      <c r="E504" s="178" t="str">
        <f>IF($C504="","",VLOOKUP($C504,分類コード!$B$1:$C$11,2,0))</f>
        <v/>
      </c>
      <c r="F504" s="30"/>
      <c r="G504" s="28"/>
      <c r="H504" s="13"/>
      <c r="I504" s="28"/>
      <c r="M504" s="31"/>
      <c r="N504" s="31"/>
      <c r="O504" s="31"/>
      <c r="P504" s="31"/>
      <c r="Q504" s="31"/>
      <c r="R504" s="31"/>
      <c r="S504" s="31"/>
      <c r="T504" s="31"/>
      <c r="U504" s="31"/>
      <c r="Y504" s="31"/>
      <c r="Z504" s="31"/>
      <c r="AA504" s="31"/>
    </row>
    <row r="505" spans="1:27" s="6" customFormat="1">
      <c r="A505" s="10"/>
      <c r="B505" s="10"/>
      <c r="C505" s="177"/>
      <c r="D505" s="31"/>
      <c r="E505" s="178" t="str">
        <f>IF($C505="","",VLOOKUP($C505,分類コード!$B$1:$C$11,2,0))</f>
        <v/>
      </c>
      <c r="F505" s="30"/>
      <c r="G505" s="28"/>
      <c r="H505" s="13"/>
      <c r="I505" s="28"/>
      <c r="M505" s="31"/>
      <c r="N505" s="31"/>
      <c r="O505" s="31"/>
      <c r="P505" s="31"/>
      <c r="Q505" s="31"/>
      <c r="R505" s="31"/>
      <c r="S505" s="31"/>
      <c r="T505" s="31"/>
      <c r="U505" s="31"/>
      <c r="Y505" s="31"/>
      <c r="Z505" s="31"/>
      <c r="AA505" s="31"/>
    </row>
    <row r="506" spans="1:27" s="6" customFormat="1">
      <c r="A506" s="10"/>
      <c r="B506" s="10"/>
      <c r="C506" s="177"/>
      <c r="D506" s="31"/>
      <c r="E506" s="178" t="str">
        <f>IF($C506="","",VLOOKUP($C506,分類コード!$B$1:$C$11,2,0))</f>
        <v/>
      </c>
      <c r="F506" s="30"/>
      <c r="G506" s="28"/>
      <c r="H506" s="13"/>
      <c r="I506" s="28"/>
      <c r="M506" s="31"/>
      <c r="N506" s="31"/>
      <c r="O506" s="31"/>
      <c r="P506" s="31"/>
      <c r="Q506" s="31"/>
      <c r="R506" s="31"/>
      <c r="S506" s="31"/>
      <c r="T506" s="31"/>
      <c r="U506" s="31"/>
      <c r="Y506" s="31"/>
      <c r="Z506" s="31"/>
      <c r="AA506" s="31"/>
    </row>
    <row r="507" spans="1:27" s="6" customFormat="1">
      <c r="A507" s="10"/>
      <c r="B507" s="10"/>
      <c r="C507" s="177"/>
      <c r="D507" s="31"/>
      <c r="E507" s="178" t="str">
        <f>IF($C507="","",VLOOKUP($C507,分類コード!$B$1:$C$11,2,0))</f>
        <v/>
      </c>
      <c r="F507" s="30"/>
      <c r="G507" s="28"/>
      <c r="H507" s="13"/>
      <c r="I507" s="28"/>
      <c r="M507" s="31"/>
      <c r="N507" s="31"/>
      <c r="O507" s="31"/>
      <c r="P507" s="31"/>
      <c r="Q507" s="31"/>
      <c r="R507" s="31"/>
      <c r="S507" s="31"/>
      <c r="T507" s="31"/>
      <c r="U507" s="31"/>
      <c r="Y507" s="31"/>
      <c r="Z507" s="31"/>
      <c r="AA507" s="31"/>
    </row>
    <row r="508" spans="1:27" s="6" customFormat="1">
      <c r="A508" s="10"/>
      <c r="B508" s="10"/>
      <c r="C508" s="177"/>
      <c r="D508" s="31"/>
      <c r="E508" s="178" t="str">
        <f>IF($C508="","",VLOOKUP($C508,分類コード!$B$1:$C$11,2,0))</f>
        <v/>
      </c>
      <c r="F508" s="30"/>
      <c r="G508" s="28"/>
      <c r="H508" s="13"/>
      <c r="I508" s="28"/>
      <c r="M508" s="31"/>
      <c r="N508" s="31"/>
      <c r="O508" s="31"/>
      <c r="P508" s="31"/>
      <c r="Q508" s="31"/>
      <c r="R508" s="31"/>
      <c r="S508" s="31"/>
      <c r="T508" s="31"/>
      <c r="U508" s="31"/>
      <c r="Y508" s="31"/>
      <c r="Z508" s="31"/>
      <c r="AA508" s="31"/>
    </row>
    <row r="509" spans="1:27" s="6" customFormat="1">
      <c r="A509" s="10"/>
      <c r="B509" s="10"/>
      <c r="C509" s="177"/>
      <c r="D509" s="31"/>
      <c r="E509" s="178" t="str">
        <f>IF($C509="","",VLOOKUP($C509,分類コード!$B$1:$C$11,2,0))</f>
        <v/>
      </c>
      <c r="F509" s="30"/>
      <c r="G509" s="28"/>
      <c r="H509" s="13"/>
      <c r="I509" s="28"/>
      <c r="M509" s="31"/>
      <c r="N509" s="31"/>
      <c r="O509" s="31"/>
      <c r="P509" s="31"/>
      <c r="Q509" s="31"/>
      <c r="R509" s="31"/>
      <c r="S509" s="31"/>
      <c r="T509" s="31"/>
      <c r="U509" s="31"/>
      <c r="Y509" s="31"/>
      <c r="Z509" s="31"/>
      <c r="AA509" s="31"/>
    </row>
    <row r="510" spans="1:27" s="6" customFormat="1">
      <c r="A510" s="10"/>
      <c r="B510" s="10"/>
      <c r="C510" s="177"/>
      <c r="D510" s="31"/>
      <c r="E510" s="178" t="str">
        <f>IF($C510="","",VLOOKUP($C510,分類コード!$B$1:$C$11,2,0))</f>
        <v/>
      </c>
      <c r="F510" s="30"/>
      <c r="G510" s="28"/>
      <c r="H510" s="13"/>
      <c r="I510" s="28"/>
      <c r="M510" s="31"/>
      <c r="N510" s="31"/>
      <c r="O510" s="31"/>
      <c r="P510" s="31"/>
      <c r="Q510" s="31"/>
      <c r="R510" s="31"/>
      <c r="S510" s="31"/>
      <c r="T510" s="31"/>
      <c r="U510" s="31"/>
      <c r="Y510" s="31"/>
      <c r="Z510" s="31"/>
      <c r="AA510" s="31"/>
    </row>
    <row r="511" spans="1:27" s="6" customFormat="1">
      <c r="A511" s="10"/>
      <c r="B511" s="10"/>
      <c r="C511" s="177"/>
      <c r="D511" s="31"/>
      <c r="E511" s="178" t="str">
        <f>IF($C511="","",VLOOKUP($C511,分類コード!$B$1:$C$11,2,0))</f>
        <v/>
      </c>
      <c r="F511" s="30"/>
      <c r="G511" s="28"/>
      <c r="H511" s="13"/>
      <c r="I511" s="28"/>
      <c r="M511" s="31"/>
      <c r="N511" s="31"/>
      <c r="O511" s="31"/>
      <c r="P511" s="31"/>
      <c r="Q511" s="31"/>
      <c r="R511" s="31"/>
      <c r="S511" s="31"/>
      <c r="T511" s="31"/>
      <c r="U511" s="31"/>
      <c r="Y511" s="31"/>
      <c r="Z511" s="31"/>
      <c r="AA511" s="31"/>
    </row>
    <row r="512" spans="1:27" s="6" customFormat="1">
      <c r="A512" s="10"/>
      <c r="B512" s="10"/>
      <c r="C512" s="177"/>
      <c r="D512" s="31"/>
      <c r="E512" s="178" t="str">
        <f>IF($C512="","",VLOOKUP($C512,分類コード!$B$1:$C$11,2,0))</f>
        <v/>
      </c>
      <c r="F512" s="30"/>
      <c r="G512" s="28"/>
      <c r="H512" s="13"/>
      <c r="I512" s="28"/>
      <c r="M512" s="31"/>
      <c r="N512" s="31"/>
      <c r="O512" s="31"/>
      <c r="P512" s="31"/>
      <c r="Q512" s="31"/>
      <c r="R512" s="31"/>
      <c r="S512" s="31"/>
      <c r="T512" s="31"/>
      <c r="U512" s="31"/>
      <c r="Y512" s="31"/>
      <c r="Z512" s="31"/>
      <c r="AA512" s="31"/>
    </row>
    <row r="513" spans="1:27" s="6" customFormat="1">
      <c r="A513" s="10"/>
      <c r="B513" s="10"/>
      <c r="C513" s="177"/>
      <c r="D513" s="31"/>
      <c r="E513" s="178" t="str">
        <f>IF($C513="","",VLOOKUP($C513,分類コード!$B$1:$C$11,2,0))</f>
        <v/>
      </c>
      <c r="F513" s="30"/>
      <c r="G513" s="28"/>
      <c r="H513" s="13"/>
      <c r="I513" s="28"/>
      <c r="M513" s="31"/>
      <c r="N513" s="31"/>
      <c r="O513" s="31"/>
      <c r="P513" s="31"/>
      <c r="Q513" s="31"/>
      <c r="R513" s="31"/>
      <c r="S513" s="31"/>
      <c r="T513" s="31"/>
      <c r="U513" s="31"/>
      <c r="Y513" s="31"/>
      <c r="Z513" s="31"/>
      <c r="AA513" s="31"/>
    </row>
    <row r="514" spans="1:27" s="6" customFormat="1">
      <c r="A514" s="10"/>
      <c r="B514" s="10"/>
      <c r="C514" s="177"/>
      <c r="D514" s="31"/>
      <c r="E514" s="178" t="str">
        <f>IF($C514="","",VLOOKUP($C514,分類コード!$B$1:$C$11,2,0))</f>
        <v/>
      </c>
      <c r="F514" s="30"/>
      <c r="G514" s="28"/>
      <c r="H514" s="13"/>
      <c r="I514" s="28"/>
      <c r="M514" s="31"/>
      <c r="N514" s="31"/>
      <c r="O514" s="31"/>
      <c r="P514" s="31"/>
      <c r="Q514" s="31"/>
      <c r="R514" s="31"/>
      <c r="S514" s="31"/>
      <c r="T514" s="31"/>
      <c r="U514" s="31"/>
      <c r="Y514" s="31"/>
      <c r="Z514" s="31"/>
      <c r="AA514" s="31"/>
    </row>
    <row r="515" spans="1:27" s="6" customFormat="1">
      <c r="A515" s="10"/>
      <c r="B515" s="10"/>
      <c r="C515" s="177"/>
      <c r="D515" s="31"/>
      <c r="E515" s="178" t="str">
        <f>IF($C515="","",VLOOKUP($C515,分類コード!$B$1:$C$11,2,0))</f>
        <v/>
      </c>
      <c r="F515" s="30"/>
      <c r="G515" s="28"/>
      <c r="H515" s="13"/>
      <c r="I515" s="28"/>
      <c r="J515" s="7"/>
      <c r="K515" s="32"/>
      <c r="M515" s="31"/>
      <c r="N515" s="31"/>
      <c r="O515" s="31"/>
      <c r="P515" s="31"/>
      <c r="Q515" s="31"/>
      <c r="R515" s="31"/>
      <c r="S515" s="31"/>
      <c r="T515" s="31"/>
      <c r="U515" s="31"/>
      <c r="Y515" s="31"/>
      <c r="Z515" s="31"/>
      <c r="AA515" s="31"/>
    </row>
    <row r="516" spans="1:27" s="6" customFormat="1">
      <c r="A516" s="10"/>
      <c r="B516" s="10"/>
      <c r="C516" s="177"/>
      <c r="D516" s="31"/>
      <c r="E516" s="178" t="str">
        <f>IF($C516="","",VLOOKUP($C516,分類コード!$B$1:$C$11,2,0))</f>
        <v/>
      </c>
      <c r="F516" s="30"/>
      <c r="G516" s="28"/>
      <c r="H516" s="13"/>
      <c r="I516" s="28"/>
      <c r="M516" s="31"/>
      <c r="N516" s="31"/>
      <c r="O516" s="31"/>
      <c r="P516" s="31"/>
      <c r="Q516" s="31"/>
      <c r="R516" s="31"/>
      <c r="S516" s="31"/>
      <c r="T516" s="31"/>
      <c r="U516" s="31"/>
      <c r="Y516" s="31"/>
      <c r="Z516" s="31"/>
      <c r="AA516" s="31"/>
    </row>
    <row r="517" spans="1:27" s="6" customFormat="1">
      <c r="A517" s="10"/>
      <c r="B517" s="10"/>
      <c r="C517" s="177"/>
      <c r="D517" s="31"/>
      <c r="E517" s="178" t="str">
        <f>IF($C517="","",VLOOKUP($C517,分類コード!$B$1:$C$11,2,0))</f>
        <v/>
      </c>
      <c r="F517" s="30"/>
      <c r="G517" s="28"/>
      <c r="H517" s="13"/>
      <c r="I517" s="28"/>
      <c r="M517" s="31"/>
      <c r="N517" s="31"/>
      <c r="O517" s="31"/>
      <c r="P517" s="31"/>
      <c r="Q517" s="31"/>
      <c r="R517" s="31"/>
      <c r="S517" s="31"/>
      <c r="T517" s="31"/>
      <c r="U517" s="31"/>
      <c r="Y517" s="31"/>
      <c r="Z517" s="31"/>
      <c r="AA517" s="31"/>
    </row>
    <row r="518" spans="1:27" s="6" customFormat="1">
      <c r="A518" s="10"/>
      <c r="B518" s="10"/>
      <c r="C518" s="177"/>
      <c r="D518" s="31"/>
      <c r="E518" s="178" t="str">
        <f>IF($C518="","",VLOOKUP($C518,分類コード!$B$1:$C$11,2,0))</f>
        <v/>
      </c>
      <c r="F518" s="30"/>
      <c r="G518" s="28"/>
      <c r="H518" s="13"/>
      <c r="I518" s="28"/>
      <c r="J518" s="7"/>
      <c r="K518" s="32"/>
      <c r="M518" s="31"/>
      <c r="N518" s="31"/>
      <c r="O518" s="31"/>
      <c r="P518" s="31"/>
      <c r="Q518" s="31"/>
      <c r="R518" s="31"/>
      <c r="S518" s="31"/>
      <c r="T518" s="31"/>
      <c r="U518" s="31"/>
      <c r="Y518" s="31"/>
      <c r="Z518" s="31"/>
      <c r="AA518" s="31"/>
    </row>
    <row r="519" spans="1:27" s="6" customFormat="1">
      <c r="A519" s="10"/>
      <c r="B519" s="10"/>
      <c r="C519" s="177"/>
      <c r="D519" s="31"/>
      <c r="E519" s="178" t="str">
        <f>IF($C519="","",VLOOKUP($C519,分類コード!$B$1:$C$11,2,0))</f>
        <v/>
      </c>
      <c r="F519" s="30"/>
      <c r="G519" s="28"/>
      <c r="H519" s="13"/>
      <c r="I519" s="28"/>
      <c r="M519" s="31"/>
      <c r="N519" s="31"/>
      <c r="O519" s="31"/>
      <c r="P519" s="31"/>
      <c r="Q519" s="31"/>
      <c r="R519" s="31"/>
      <c r="S519" s="31"/>
      <c r="T519" s="31"/>
      <c r="U519" s="31"/>
      <c r="Y519" s="31"/>
      <c r="Z519" s="31"/>
      <c r="AA519" s="31"/>
    </row>
    <row r="520" spans="1:27" s="6" customFormat="1">
      <c r="A520" s="10"/>
      <c r="B520" s="10"/>
      <c r="C520" s="177"/>
      <c r="D520" s="31"/>
      <c r="E520" s="178" t="str">
        <f>IF($C520="","",VLOOKUP($C520,分類コード!$B$1:$C$11,2,0))</f>
        <v/>
      </c>
      <c r="F520" s="30"/>
      <c r="G520" s="28"/>
      <c r="H520" s="13"/>
      <c r="I520" s="28"/>
      <c r="M520" s="31"/>
      <c r="N520" s="31"/>
      <c r="O520" s="31"/>
      <c r="P520" s="31"/>
      <c r="Q520" s="31"/>
      <c r="R520" s="31"/>
      <c r="S520" s="31"/>
      <c r="T520" s="31"/>
      <c r="U520" s="31"/>
      <c r="Y520" s="31"/>
      <c r="Z520" s="31"/>
      <c r="AA520" s="31"/>
    </row>
    <row r="521" spans="1:27" s="6" customFormat="1">
      <c r="A521" s="10"/>
      <c r="B521" s="10"/>
      <c r="C521" s="177"/>
      <c r="D521" s="31"/>
      <c r="E521" s="178" t="str">
        <f>IF($C521="","",VLOOKUP($C521,分類コード!$B$1:$C$11,2,0))</f>
        <v/>
      </c>
      <c r="F521" s="30"/>
      <c r="G521" s="28"/>
      <c r="H521" s="13"/>
      <c r="I521" s="28"/>
      <c r="M521" s="31"/>
      <c r="N521" s="31"/>
      <c r="O521" s="31"/>
      <c r="P521" s="31"/>
      <c r="Q521" s="31"/>
      <c r="R521" s="31"/>
      <c r="S521" s="31"/>
      <c r="T521" s="31"/>
      <c r="U521" s="31"/>
      <c r="Y521" s="31"/>
      <c r="Z521" s="31"/>
      <c r="AA521" s="31"/>
    </row>
    <row r="522" spans="1:27" s="6" customFormat="1">
      <c r="A522" s="10"/>
      <c r="B522" s="10"/>
      <c r="C522" s="177"/>
      <c r="D522" s="31"/>
      <c r="E522" s="178" t="str">
        <f>IF($C522="","",VLOOKUP($C522,分類コード!$B$1:$C$11,2,0))</f>
        <v/>
      </c>
      <c r="F522" s="30"/>
      <c r="G522" s="28"/>
      <c r="H522" s="13"/>
      <c r="I522" s="28"/>
      <c r="M522" s="31"/>
      <c r="N522" s="31"/>
      <c r="O522" s="31"/>
      <c r="P522" s="31"/>
      <c r="Q522" s="31"/>
      <c r="R522" s="31"/>
      <c r="S522" s="31"/>
      <c r="T522" s="31"/>
      <c r="U522" s="31"/>
      <c r="Y522" s="31"/>
      <c r="Z522" s="31"/>
      <c r="AA522" s="31"/>
    </row>
    <row r="523" spans="1:27" s="6" customFormat="1">
      <c r="A523" s="10"/>
      <c r="B523" s="10"/>
      <c r="C523" s="177"/>
      <c r="D523" s="31"/>
      <c r="E523" s="178" t="str">
        <f>IF($C523="","",VLOOKUP($C523,分類コード!$B$1:$C$11,2,0))</f>
        <v/>
      </c>
      <c r="F523" s="30"/>
      <c r="G523" s="28"/>
      <c r="H523" s="13"/>
      <c r="I523" s="28"/>
      <c r="M523" s="31"/>
      <c r="N523" s="31"/>
      <c r="O523" s="31"/>
      <c r="P523" s="31"/>
      <c r="Q523" s="31"/>
      <c r="R523" s="31"/>
      <c r="S523" s="31"/>
      <c r="T523" s="31"/>
      <c r="U523" s="31"/>
      <c r="Y523" s="31"/>
      <c r="Z523" s="31"/>
      <c r="AA523" s="31"/>
    </row>
    <row r="524" spans="1:27" s="6" customFormat="1">
      <c r="A524" s="10"/>
      <c r="B524" s="10"/>
      <c r="C524" s="177"/>
      <c r="D524" s="31"/>
      <c r="E524" s="178" t="str">
        <f>IF($C524="","",VLOOKUP($C524,分類コード!$B$1:$C$11,2,0))</f>
        <v/>
      </c>
      <c r="F524" s="30"/>
      <c r="G524" s="28"/>
      <c r="H524" s="13"/>
      <c r="I524" s="28"/>
      <c r="M524" s="31"/>
      <c r="N524" s="31"/>
      <c r="O524" s="31"/>
      <c r="P524" s="31"/>
      <c r="Q524" s="31"/>
      <c r="R524" s="31"/>
      <c r="S524" s="31"/>
      <c r="T524" s="31"/>
      <c r="U524" s="31"/>
      <c r="Y524" s="31"/>
      <c r="Z524" s="31"/>
      <c r="AA524" s="31"/>
    </row>
    <row r="525" spans="1:27" s="6" customFormat="1">
      <c r="A525" s="10"/>
      <c r="B525" s="10"/>
      <c r="C525" s="177"/>
      <c r="D525" s="31"/>
      <c r="E525" s="178" t="str">
        <f>IF($C525="","",VLOOKUP($C525,分類コード!$B$1:$C$11,2,0))</f>
        <v/>
      </c>
      <c r="F525" s="30"/>
      <c r="G525" s="28"/>
      <c r="H525" s="13"/>
      <c r="I525" s="28"/>
      <c r="M525" s="31"/>
      <c r="N525" s="31"/>
      <c r="O525" s="31"/>
      <c r="P525" s="31"/>
      <c r="Q525" s="31"/>
      <c r="R525" s="31"/>
      <c r="S525" s="31"/>
      <c r="T525" s="31"/>
      <c r="U525" s="31"/>
      <c r="Y525" s="31"/>
      <c r="Z525" s="31"/>
      <c r="AA525" s="31"/>
    </row>
    <row r="526" spans="1:27" s="6" customFormat="1">
      <c r="A526" s="10"/>
      <c r="B526" s="10"/>
      <c r="C526" s="177"/>
      <c r="D526" s="31"/>
      <c r="E526" s="178" t="str">
        <f>IF($C526="","",VLOOKUP($C526,分類コード!$B$1:$C$11,2,0))</f>
        <v/>
      </c>
      <c r="F526" s="30"/>
      <c r="G526" s="28"/>
      <c r="H526" s="13"/>
      <c r="I526" s="28"/>
      <c r="J526" s="7"/>
      <c r="K526" s="32"/>
      <c r="M526" s="31"/>
      <c r="N526" s="31"/>
      <c r="O526" s="31"/>
      <c r="P526" s="31"/>
      <c r="Q526" s="31"/>
      <c r="R526" s="31"/>
      <c r="S526" s="31"/>
      <c r="T526" s="31"/>
      <c r="U526" s="31"/>
      <c r="Y526" s="31"/>
      <c r="Z526" s="31"/>
      <c r="AA526" s="31"/>
    </row>
    <row r="527" spans="1:27" s="6" customFormat="1">
      <c r="A527" s="10"/>
      <c r="B527" s="10"/>
      <c r="C527" s="177"/>
      <c r="D527" s="31"/>
      <c r="E527" s="178" t="str">
        <f>IF($C527="","",VLOOKUP($C527,分類コード!$B$1:$C$11,2,0))</f>
        <v/>
      </c>
      <c r="F527" s="30"/>
      <c r="G527" s="28"/>
      <c r="H527" s="13"/>
      <c r="I527" s="28"/>
      <c r="M527" s="31"/>
      <c r="N527" s="31"/>
      <c r="O527" s="31"/>
      <c r="P527" s="31"/>
      <c r="Q527" s="31"/>
      <c r="R527" s="31"/>
      <c r="S527" s="31"/>
      <c r="T527" s="31"/>
      <c r="U527" s="31"/>
      <c r="Y527" s="31"/>
      <c r="Z527" s="31"/>
      <c r="AA527" s="31"/>
    </row>
    <row r="528" spans="1:27" s="6" customFormat="1">
      <c r="A528" s="10"/>
      <c r="B528" s="10"/>
      <c r="C528" s="177"/>
      <c r="D528" s="31"/>
      <c r="E528" s="178" t="str">
        <f>IF($C528="","",VLOOKUP($C528,分類コード!$B$1:$C$11,2,0))</f>
        <v/>
      </c>
      <c r="F528" s="30"/>
      <c r="G528" s="28"/>
      <c r="H528" s="13"/>
      <c r="I528" s="28"/>
      <c r="J528" s="7"/>
      <c r="K528" s="32"/>
      <c r="M528" s="31"/>
      <c r="N528" s="31"/>
      <c r="O528" s="31"/>
      <c r="P528" s="31"/>
      <c r="Q528" s="31"/>
      <c r="R528" s="31"/>
      <c r="S528" s="31"/>
      <c r="T528" s="31"/>
      <c r="U528" s="31"/>
      <c r="Y528" s="31"/>
      <c r="Z528" s="31"/>
      <c r="AA528" s="31"/>
    </row>
    <row r="529" spans="1:27" s="6" customFormat="1">
      <c r="A529" s="10"/>
      <c r="B529" s="31"/>
      <c r="C529" s="177"/>
      <c r="D529" s="31"/>
      <c r="E529" s="178" t="str">
        <f>IF($C529="","",VLOOKUP($C529,分類コード!$B$1:$C$11,2,0))</f>
        <v/>
      </c>
      <c r="F529" s="30"/>
      <c r="G529" s="28"/>
      <c r="H529" s="13"/>
      <c r="I529" s="28"/>
      <c r="M529" s="31"/>
      <c r="N529" s="31"/>
      <c r="O529" s="31"/>
      <c r="P529" s="31"/>
      <c r="Q529" s="31"/>
      <c r="R529" s="31"/>
      <c r="S529" s="31"/>
      <c r="T529" s="31"/>
      <c r="U529" s="31"/>
      <c r="Y529" s="31"/>
      <c r="Z529" s="31"/>
      <c r="AA529" s="31"/>
    </row>
    <row r="530" spans="1:27" s="6" customFormat="1">
      <c r="A530" s="10"/>
      <c r="B530" s="31"/>
      <c r="C530" s="177"/>
      <c r="D530" s="31"/>
      <c r="E530" s="178" t="str">
        <f>IF($C530="","",VLOOKUP($C530,分類コード!$B$1:$C$11,2,0))</f>
        <v/>
      </c>
      <c r="F530" s="30"/>
      <c r="G530" s="28"/>
      <c r="H530" s="13"/>
      <c r="I530" s="28"/>
      <c r="M530" s="31"/>
      <c r="N530" s="31"/>
      <c r="O530" s="31"/>
      <c r="P530" s="31"/>
      <c r="Q530" s="31"/>
      <c r="R530" s="31"/>
      <c r="S530" s="31"/>
      <c r="T530" s="31"/>
      <c r="U530" s="31"/>
      <c r="Y530" s="31"/>
      <c r="Z530" s="31"/>
      <c r="AA530" s="31"/>
    </row>
    <row r="531" spans="1:27" s="6" customFormat="1">
      <c r="A531" s="10"/>
      <c r="B531" s="31"/>
      <c r="C531" s="177"/>
      <c r="D531" s="31"/>
      <c r="E531" s="178" t="str">
        <f>IF($C531="","",VLOOKUP($C531,分類コード!$B$1:$C$11,2,0))</f>
        <v/>
      </c>
      <c r="F531" s="30"/>
      <c r="G531" s="28"/>
      <c r="H531" s="13"/>
      <c r="I531" s="28"/>
      <c r="M531" s="31"/>
      <c r="N531" s="31"/>
      <c r="O531" s="31"/>
      <c r="P531" s="31"/>
      <c r="Q531" s="31"/>
      <c r="R531" s="31"/>
      <c r="S531" s="31"/>
      <c r="T531" s="31"/>
      <c r="U531" s="31"/>
      <c r="Y531" s="31"/>
      <c r="Z531" s="31"/>
      <c r="AA531" s="31"/>
    </row>
    <row r="532" spans="1:27" s="6" customFormat="1">
      <c r="A532" s="10"/>
      <c r="B532" s="31"/>
      <c r="C532" s="177"/>
      <c r="D532" s="31"/>
      <c r="E532" s="178" t="str">
        <f>IF($C532="","",VLOOKUP($C532,分類コード!$B$1:$C$11,2,0))</f>
        <v/>
      </c>
      <c r="F532" s="30"/>
      <c r="G532" s="28"/>
      <c r="H532" s="13"/>
      <c r="I532" s="28"/>
      <c r="M532" s="31"/>
      <c r="N532" s="31"/>
      <c r="O532" s="31"/>
      <c r="P532" s="31"/>
      <c r="Q532" s="31"/>
      <c r="R532" s="31"/>
      <c r="S532" s="31"/>
      <c r="T532" s="31"/>
      <c r="U532" s="31"/>
      <c r="Y532" s="31"/>
      <c r="Z532" s="31"/>
      <c r="AA532" s="31"/>
    </row>
    <row r="533" spans="1:27" s="6" customFormat="1">
      <c r="A533" s="10"/>
      <c r="B533" s="31"/>
      <c r="C533" s="177"/>
      <c r="D533" s="31"/>
      <c r="E533" s="178" t="str">
        <f>IF($C533="","",VLOOKUP($C533,分類コード!$B$1:$C$11,2,0))</f>
        <v/>
      </c>
      <c r="F533" s="30"/>
      <c r="G533" s="28"/>
      <c r="H533" s="13"/>
      <c r="I533" s="28"/>
      <c r="M533" s="31"/>
      <c r="N533" s="31"/>
      <c r="O533" s="31"/>
      <c r="P533" s="31"/>
      <c r="Q533" s="31"/>
      <c r="R533" s="31"/>
      <c r="S533" s="31"/>
      <c r="T533" s="31"/>
      <c r="U533" s="31"/>
      <c r="Y533" s="31"/>
      <c r="Z533" s="31"/>
      <c r="AA533" s="31"/>
    </row>
    <row r="534" spans="1:27" s="6" customFormat="1">
      <c r="A534" s="10"/>
      <c r="B534" s="31"/>
      <c r="C534" s="177"/>
      <c r="D534" s="31"/>
      <c r="E534" s="178" t="str">
        <f>IF($C534="","",VLOOKUP($C534,分類コード!$B$1:$C$11,2,0))</f>
        <v/>
      </c>
      <c r="F534" s="30"/>
      <c r="G534" s="28"/>
      <c r="H534" s="13"/>
      <c r="I534" s="28"/>
      <c r="M534" s="31"/>
      <c r="N534" s="31"/>
      <c r="O534" s="31"/>
      <c r="P534" s="31"/>
      <c r="Q534" s="31"/>
      <c r="R534" s="31"/>
      <c r="S534" s="31"/>
      <c r="T534" s="31"/>
      <c r="U534" s="31"/>
      <c r="Y534" s="31"/>
      <c r="Z534" s="31"/>
      <c r="AA534" s="31"/>
    </row>
    <row r="535" spans="1:27" s="6" customFormat="1">
      <c r="A535" s="10"/>
      <c r="B535" s="31"/>
      <c r="C535" s="177"/>
      <c r="D535" s="31"/>
      <c r="E535" s="178" t="str">
        <f>IF($C535="","",VLOOKUP($C535,分類コード!$B$1:$C$11,2,0))</f>
        <v/>
      </c>
      <c r="F535" s="30"/>
      <c r="G535" s="28"/>
      <c r="H535" s="13"/>
      <c r="I535" s="28"/>
      <c r="M535" s="31"/>
      <c r="N535" s="31"/>
      <c r="O535" s="31"/>
      <c r="P535" s="31"/>
      <c r="Q535" s="31"/>
      <c r="R535" s="31"/>
      <c r="S535" s="31"/>
      <c r="T535" s="31"/>
      <c r="U535" s="31"/>
      <c r="Y535" s="31"/>
      <c r="Z535" s="31"/>
      <c r="AA535" s="31"/>
    </row>
    <row r="536" spans="1:27" s="6" customFormat="1">
      <c r="A536" s="10"/>
      <c r="B536" s="31"/>
      <c r="C536" s="177"/>
      <c r="D536" s="31"/>
      <c r="E536" s="178" t="str">
        <f>IF($C536="","",VLOOKUP($C536,分類コード!$B$1:$C$11,2,0))</f>
        <v/>
      </c>
      <c r="F536" s="30"/>
      <c r="G536" s="28"/>
      <c r="H536" s="13"/>
      <c r="I536" s="28"/>
      <c r="M536" s="31"/>
      <c r="N536" s="31"/>
      <c r="O536" s="31"/>
      <c r="P536" s="31"/>
      <c r="Q536" s="31"/>
      <c r="R536" s="31"/>
      <c r="S536" s="31"/>
      <c r="T536" s="31"/>
      <c r="U536" s="31"/>
      <c r="Y536" s="31"/>
      <c r="Z536" s="31"/>
      <c r="AA536" s="31"/>
    </row>
    <row r="537" spans="1:27" s="6" customFormat="1">
      <c r="A537" s="10"/>
      <c r="B537" s="31"/>
      <c r="C537" s="177"/>
      <c r="D537" s="31"/>
      <c r="E537" s="178" t="str">
        <f>IF($C537="","",VLOOKUP($C537,分類コード!$B$1:$C$11,2,0))</f>
        <v/>
      </c>
      <c r="F537" s="30"/>
      <c r="G537" s="28"/>
      <c r="H537" s="13"/>
      <c r="I537" s="28"/>
      <c r="M537" s="31"/>
      <c r="N537" s="31"/>
      <c r="O537" s="31"/>
      <c r="P537" s="31"/>
      <c r="Q537" s="31"/>
      <c r="R537" s="31"/>
      <c r="S537" s="31"/>
      <c r="T537" s="31"/>
      <c r="U537" s="31"/>
      <c r="Y537" s="31"/>
      <c r="Z537" s="31"/>
      <c r="AA537" s="31"/>
    </row>
    <row r="538" spans="1:27" s="6" customFormat="1">
      <c r="A538" s="10"/>
      <c r="B538" s="31"/>
      <c r="C538" s="177"/>
      <c r="D538" s="31"/>
      <c r="E538" s="178" t="str">
        <f>IF($C538="","",VLOOKUP($C538,分類コード!$B$1:$C$11,2,0))</f>
        <v/>
      </c>
      <c r="F538" s="30"/>
      <c r="G538" s="28"/>
      <c r="H538" s="13"/>
      <c r="I538" s="28"/>
      <c r="J538" s="7"/>
      <c r="K538" s="32"/>
      <c r="M538" s="31"/>
      <c r="N538" s="31"/>
      <c r="O538" s="31"/>
      <c r="P538" s="31"/>
      <c r="Q538" s="31"/>
      <c r="R538" s="31"/>
      <c r="S538" s="31"/>
      <c r="T538" s="31"/>
      <c r="U538" s="31"/>
      <c r="Y538" s="31"/>
      <c r="Z538" s="31"/>
      <c r="AA538" s="31"/>
    </row>
    <row r="539" spans="1:27" s="6" customFormat="1">
      <c r="A539" s="10"/>
      <c r="B539" s="31"/>
      <c r="C539" s="177"/>
      <c r="D539" s="31"/>
      <c r="E539" s="178" t="str">
        <f>IF($C539="","",VLOOKUP($C539,分類コード!$B$1:$C$11,2,0))</f>
        <v/>
      </c>
      <c r="F539" s="30"/>
      <c r="G539" s="28"/>
      <c r="H539" s="13"/>
      <c r="I539" s="28"/>
      <c r="M539" s="31"/>
      <c r="N539" s="31"/>
      <c r="O539" s="31"/>
      <c r="P539" s="31"/>
      <c r="Q539" s="31"/>
      <c r="R539" s="31"/>
      <c r="S539" s="31"/>
      <c r="T539" s="31"/>
      <c r="U539" s="31"/>
      <c r="Y539" s="31"/>
      <c r="Z539" s="31"/>
      <c r="AA539" s="31"/>
    </row>
    <row r="540" spans="1:27" s="6" customFormat="1">
      <c r="A540" s="10"/>
      <c r="B540" s="31"/>
      <c r="C540" s="177"/>
      <c r="D540" s="31"/>
      <c r="E540" s="178" t="str">
        <f>IF($C540="","",VLOOKUP($C540,分類コード!$B$1:$C$11,2,0))</f>
        <v/>
      </c>
      <c r="F540" s="30"/>
      <c r="G540" s="28"/>
      <c r="H540" s="13"/>
      <c r="I540" s="28"/>
      <c r="M540" s="31"/>
      <c r="N540" s="31"/>
      <c r="O540" s="31"/>
      <c r="P540" s="31"/>
      <c r="Q540" s="31"/>
      <c r="R540" s="31"/>
      <c r="S540" s="31"/>
      <c r="T540" s="31"/>
      <c r="U540" s="31"/>
      <c r="Y540" s="31"/>
      <c r="Z540" s="31"/>
      <c r="AA540" s="31"/>
    </row>
    <row r="541" spans="1:27" s="6" customFormat="1">
      <c r="A541" s="10"/>
      <c r="B541" s="31"/>
      <c r="C541" s="177"/>
      <c r="D541" s="31"/>
      <c r="E541" s="178" t="str">
        <f>IF($C541="","",VLOOKUP($C541,分類コード!$B$1:$C$11,2,0))</f>
        <v/>
      </c>
      <c r="F541" s="30"/>
      <c r="G541" s="28"/>
      <c r="H541" s="13"/>
      <c r="I541" s="28"/>
      <c r="M541" s="31"/>
      <c r="N541" s="31"/>
      <c r="O541" s="31"/>
      <c r="P541" s="31"/>
      <c r="Q541" s="31"/>
      <c r="R541" s="31"/>
      <c r="S541" s="31"/>
      <c r="T541" s="31"/>
      <c r="U541" s="31"/>
      <c r="Y541" s="31"/>
      <c r="Z541" s="31"/>
      <c r="AA541" s="31"/>
    </row>
    <row r="542" spans="1:27" s="6" customFormat="1">
      <c r="A542" s="10"/>
      <c r="B542" s="31"/>
      <c r="C542" s="177"/>
      <c r="D542" s="31"/>
      <c r="E542" s="178" t="str">
        <f>IF($C542="","",VLOOKUP($C542,分類コード!$B$1:$C$11,2,0))</f>
        <v/>
      </c>
      <c r="F542" s="30"/>
      <c r="G542" s="28"/>
      <c r="H542" s="13"/>
      <c r="I542" s="28"/>
      <c r="M542" s="31"/>
      <c r="N542" s="31"/>
      <c r="O542" s="31"/>
      <c r="P542" s="31"/>
      <c r="Q542" s="31"/>
      <c r="R542" s="31"/>
      <c r="S542" s="31"/>
      <c r="T542" s="31"/>
      <c r="U542" s="31"/>
      <c r="Y542" s="31"/>
      <c r="Z542" s="31"/>
      <c r="AA542" s="31"/>
    </row>
    <row r="543" spans="1:27" s="6" customFormat="1">
      <c r="A543" s="10"/>
      <c r="B543" s="31"/>
      <c r="C543" s="177"/>
      <c r="D543" s="31"/>
      <c r="E543" s="178" t="str">
        <f>IF($C543="","",VLOOKUP($C543,分類コード!$B$1:$C$11,2,0))</f>
        <v/>
      </c>
      <c r="F543" s="30"/>
      <c r="G543" s="28"/>
      <c r="H543" s="13"/>
      <c r="I543" s="28"/>
      <c r="M543" s="31"/>
      <c r="N543" s="31"/>
      <c r="O543" s="31"/>
      <c r="P543" s="31"/>
      <c r="Q543" s="31"/>
      <c r="R543" s="31"/>
      <c r="S543" s="31"/>
      <c r="T543" s="31"/>
      <c r="U543" s="31"/>
      <c r="Y543" s="31"/>
      <c r="Z543" s="31"/>
      <c r="AA543" s="31"/>
    </row>
    <row r="544" spans="1:27" s="6" customFormat="1">
      <c r="A544" s="10"/>
      <c r="B544" s="31"/>
      <c r="C544" s="177"/>
      <c r="D544" s="31"/>
      <c r="E544" s="178" t="str">
        <f>IF($C544="","",VLOOKUP($C544,分類コード!$B$1:$C$11,2,0))</f>
        <v/>
      </c>
      <c r="F544" s="30"/>
      <c r="G544" s="28"/>
      <c r="H544" s="13"/>
      <c r="I544" s="28"/>
      <c r="M544" s="31"/>
      <c r="N544" s="31"/>
      <c r="O544" s="31"/>
      <c r="P544" s="31"/>
      <c r="Q544" s="31"/>
      <c r="R544" s="31"/>
      <c r="S544" s="31"/>
      <c r="T544" s="31"/>
      <c r="U544" s="31"/>
      <c r="Y544" s="31"/>
      <c r="Z544" s="31"/>
      <c r="AA544" s="31"/>
    </row>
    <row r="545" spans="1:27" s="6" customFormat="1">
      <c r="A545" s="10"/>
      <c r="B545" s="31"/>
      <c r="C545" s="177"/>
      <c r="D545" s="31"/>
      <c r="E545" s="178" t="str">
        <f>IF($C545="","",VLOOKUP($C545,分類コード!$B$1:$C$11,2,0))</f>
        <v/>
      </c>
      <c r="F545" s="30"/>
      <c r="G545" s="28"/>
      <c r="H545" s="13"/>
      <c r="I545" s="28"/>
      <c r="M545" s="31"/>
      <c r="N545" s="31"/>
      <c r="O545" s="31"/>
      <c r="P545" s="31"/>
      <c r="Q545" s="31"/>
      <c r="R545" s="31"/>
      <c r="S545" s="31"/>
      <c r="T545" s="31"/>
      <c r="U545" s="31"/>
      <c r="Y545" s="31"/>
      <c r="Z545" s="31"/>
      <c r="AA545" s="31"/>
    </row>
    <row r="546" spans="1:27" s="6" customFormat="1">
      <c r="A546" s="10"/>
      <c r="B546" s="31"/>
      <c r="C546" s="177"/>
      <c r="D546" s="31"/>
      <c r="E546" s="178" t="str">
        <f>IF($C546="","",VLOOKUP($C546,分類コード!$B$1:$C$11,2,0))</f>
        <v/>
      </c>
      <c r="F546" s="30"/>
      <c r="G546" s="28"/>
      <c r="H546" s="13"/>
      <c r="I546" s="28"/>
      <c r="M546" s="31"/>
      <c r="N546" s="31"/>
      <c r="O546" s="31"/>
      <c r="P546" s="31"/>
      <c r="Q546" s="31"/>
      <c r="R546" s="31"/>
      <c r="S546" s="31"/>
      <c r="T546" s="31"/>
      <c r="U546" s="31"/>
      <c r="Y546" s="31"/>
      <c r="Z546" s="31"/>
      <c r="AA546" s="31"/>
    </row>
    <row r="547" spans="1:27" s="6" customFormat="1">
      <c r="A547" s="10"/>
      <c r="B547" s="31"/>
      <c r="C547" s="177"/>
      <c r="D547" s="31"/>
      <c r="E547" s="178" t="str">
        <f>IF($C547="","",VLOOKUP($C547,分類コード!$B$1:$C$11,2,0))</f>
        <v/>
      </c>
      <c r="F547" s="30"/>
      <c r="G547" s="28"/>
      <c r="H547" s="13"/>
      <c r="I547" s="28"/>
      <c r="M547" s="31"/>
      <c r="N547" s="31"/>
      <c r="O547" s="31"/>
      <c r="P547" s="31"/>
      <c r="Q547" s="31"/>
      <c r="R547" s="31"/>
      <c r="S547" s="31"/>
      <c r="T547" s="31"/>
      <c r="U547" s="31"/>
      <c r="Y547" s="31"/>
      <c r="Z547" s="31"/>
      <c r="AA547" s="31"/>
    </row>
    <row r="548" spans="1:27" s="6" customFormat="1">
      <c r="A548" s="10"/>
      <c r="B548" s="31"/>
      <c r="C548" s="177"/>
      <c r="D548" s="31"/>
      <c r="E548" s="178" t="str">
        <f>IF($C548="","",VLOOKUP($C548,分類コード!$B$1:$C$11,2,0))</f>
        <v/>
      </c>
      <c r="F548" s="30"/>
      <c r="G548" s="28"/>
      <c r="H548" s="13"/>
      <c r="I548" s="28"/>
      <c r="M548" s="31"/>
      <c r="N548" s="31"/>
      <c r="O548" s="31"/>
      <c r="P548" s="31"/>
      <c r="Q548" s="31"/>
      <c r="R548" s="31"/>
      <c r="S548" s="31"/>
      <c r="T548" s="31"/>
      <c r="U548" s="31"/>
      <c r="Y548" s="31"/>
      <c r="Z548" s="31"/>
      <c r="AA548" s="31"/>
    </row>
    <row r="549" spans="1:27" s="6" customFormat="1">
      <c r="A549" s="10"/>
      <c r="B549" s="31"/>
      <c r="C549" s="177"/>
      <c r="D549" s="31"/>
      <c r="E549" s="178" t="str">
        <f>IF($C549="","",VLOOKUP($C549,分類コード!$B$1:$C$11,2,0))</f>
        <v/>
      </c>
      <c r="F549" s="30"/>
      <c r="G549" s="28"/>
      <c r="H549" s="13"/>
      <c r="I549" s="28"/>
      <c r="M549" s="31"/>
      <c r="N549" s="31"/>
      <c r="O549" s="31"/>
      <c r="P549" s="31"/>
      <c r="Q549" s="31"/>
      <c r="R549" s="31"/>
      <c r="S549" s="31"/>
      <c r="T549" s="31"/>
      <c r="U549" s="31"/>
      <c r="Y549" s="31"/>
      <c r="Z549" s="31"/>
      <c r="AA549" s="31"/>
    </row>
    <row r="550" spans="1:27" s="6" customFormat="1">
      <c r="A550" s="10"/>
      <c r="B550" s="31"/>
      <c r="C550" s="177"/>
      <c r="D550" s="31"/>
      <c r="E550" s="178" t="str">
        <f>IF($C550="","",VLOOKUP($C550,分類コード!$B$1:$C$11,2,0))</f>
        <v/>
      </c>
      <c r="F550" s="30"/>
      <c r="G550" s="28"/>
      <c r="H550" s="13"/>
      <c r="I550" s="28"/>
      <c r="M550" s="31"/>
      <c r="N550" s="31"/>
      <c r="O550" s="31"/>
      <c r="P550" s="31"/>
      <c r="Q550" s="31"/>
      <c r="R550" s="31"/>
      <c r="S550" s="31"/>
      <c r="T550" s="31"/>
      <c r="U550" s="31"/>
      <c r="Y550" s="31"/>
      <c r="Z550" s="31"/>
      <c r="AA550" s="31"/>
    </row>
    <row r="551" spans="1:27" s="6" customFormat="1">
      <c r="A551" s="10"/>
      <c r="B551" s="31"/>
      <c r="C551" s="177"/>
      <c r="D551" s="31"/>
      <c r="E551" s="178" t="str">
        <f>IF($C551="","",VLOOKUP($C551,分類コード!$B$1:$C$11,2,0))</f>
        <v/>
      </c>
      <c r="F551" s="30"/>
      <c r="G551" s="28"/>
      <c r="H551" s="13"/>
      <c r="I551" s="28"/>
      <c r="M551" s="31"/>
      <c r="N551" s="31"/>
      <c r="O551" s="31"/>
      <c r="P551" s="31"/>
      <c r="Q551" s="31"/>
      <c r="R551" s="31"/>
      <c r="S551" s="31"/>
      <c r="T551" s="31"/>
      <c r="U551" s="31"/>
      <c r="Y551" s="31"/>
      <c r="Z551" s="31"/>
      <c r="AA551" s="31"/>
    </row>
    <row r="552" spans="1:27" s="6" customFormat="1">
      <c r="A552" s="10"/>
      <c r="B552" s="31"/>
      <c r="C552" s="177"/>
      <c r="D552" s="31"/>
      <c r="E552" s="178" t="str">
        <f>IF($C552="","",VLOOKUP($C552,分類コード!$B$1:$C$11,2,0))</f>
        <v/>
      </c>
      <c r="F552" s="30"/>
      <c r="G552" s="28"/>
      <c r="H552" s="13"/>
      <c r="I552" s="28"/>
      <c r="M552" s="31"/>
      <c r="N552" s="31"/>
      <c r="O552" s="31"/>
      <c r="P552" s="31"/>
      <c r="Q552" s="31"/>
      <c r="R552" s="31"/>
      <c r="S552" s="31"/>
      <c r="T552" s="31"/>
      <c r="U552" s="31"/>
      <c r="Y552" s="31"/>
      <c r="Z552" s="31"/>
      <c r="AA552" s="31"/>
    </row>
    <row r="553" spans="1:27" s="6" customFormat="1">
      <c r="A553" s="10"/>
      <c r="B553" s="31"/>
      <c r="C553" s="177"/>
      <c r="D553" s="31"/>
      <c r="E553" s="178" t="str">
        <f>IF($C553="","",VLOOKUP($C553,分類コード!$B$1:$C$11,2,0))</f>
        <v/>
      </c>
      <c r="F553" s="30"/>
      <c r="G553" s="28"/>
      <c r="H553" s="13"/>
      <c r="I553" s="28"/>
      <c r="M553" s="31"/>
      <c r="N553" s="31"/>
      <c r="O553" s="31"/>
      <c r="P553" s="31"/>
      <c r="Q553" s="31"/>
      <c r="R553" s="31"/>
      <c r="S553" s="31"/>
      <c r="T553" s="31"/>
      <c r="U553" s="31"/>
      <c r="Y553" s="31"/>
      <c r="Z553" s="31"/>
      <c r="AA553" s="31"/>
    </row>
    <row r="554" spans="1:27" s="6" customFormat="1">
      <c r="A554" s="10"/>
      <c r="B554" s="31"/>
      <c r="C554" s="177"/>
      <c r="D554" s="31"/>
      <c r="E554" s="178" t="str">
        <f>IF($C554="","",VLOOKUP($C554,分類コード!$B$1:$C$11,2,0))</f>
        <v/>
      </c>
      <c r="F554" s="30"/>
      <c r="G554" s="28"/>
      <c r="H554" s="13"/>
      <c r="I554" s="28"/>
      <c r="M554" s="31"/>
      <c r="N554" s="31"/>
      <c r="O554" s="31"/>
      <c r="P554" s="31"/>
      <c r="Q554" s="31"/>
      <c r="R554" s="31"/>
      <c r="S554" s="31"/>
      <c r="T554" s="31"/>
      <c r="U554" s="31"/>
      <c r="Y554" s="31"/>
      <c r="Z554" s="31"/>
      <c r="AA554" s="31"/>
    </row>
    <row r="555" spans="1:27" s="6" customFormat="1">
      <c r="A555" s="10"/>
      <c r="B555" s="31"/>
      <c r="C555" s="177"/>
      <c r="D555" s="31"/>
      <c r="E555" s="178" t="str">
        <f>IF($C555="","",VLOOKUP($C555,分類コード!$B$1:$C$11,2,0))</f>
        <v/>
      </c>
      <c r="F555" s="30"/>
      <c r="G555" s="28"/>
      <c r="H555" s="13"/>
      <c r="I555" s="28"/>
      <c r="M555" s="31"/>
      <c r="N555" s="31"/>
      <c r="O555" s="31"/>
      <c r="P555" s="31"/>
      <c r="Q555" s="31"/>
      <c r="R555" s="31"/>
      <c r="S555" s="31"/>
      <c r="T555" s="31"/>
      <c r="U555" s="31"/>
      <c r="Y555" s="31"/>
      <c r="Z555" s="31"/>
      <c r="AA555" s="31"/>
    </row>
    <row r="556" spans="1:27" s="6" customFormat="1">
      <c r="A556" s="10"/>
      <c r="B556" s="31"/>
      <c r="C556" s="177"/>
      <c r="D556" s="31"/>
      <c r="E556" s="178" t="str">
        <f>IF($C556="","",VLOOKUP($C556,分類コード!$B$1:$C$11,2,0))</f>
        <v/>
      </c>
      <c r="F556" s="30"/>
      <c r="G556" s="28"/>
      <c r="H556" s="13"/>
      <c r="I556" s="28"/>
      <c r="M556" s="31"/>
      <c r="N556" s="31"/>
      <c r="O556" s="31"/>
      <c r="P556" s="31"/>
      <c r="Q556" s="31"/>
      <c r="R556" s="31"/>
      <c r="S556" s="31"/>
      <c r="T556" s="31"/>
      <c r="U556" s="31"/>
      <c r="Y556" s="31"/>
      <c r="Z556" s="31"/>
      <c r="AA556" s="31"/>
    </row>
    <row r="557" spans="1:27" s="6" customFormat="1">
      <c r="A557" s="10"/>
      <c r="B557" s="31"/>
      <c r="C557" s="177"/>
      <c r="D557" s="31"/>
      <c r="E557" s="178" t="str">
        <f>IF($C557="","",VLOOKUP($C557,分類コード!$B$1:$C$11,2,0))</f>
        <v/>
      </c>
      <c r="F557" s="30"/>
      <c r="G557" s="28"/>
      <c r="H557" s="13"/>
      <c r="I557" s="28"/>
      <c r="M557" s="31"/>
      <c r="N557" s="31"/>
      <c r="O557" s="31"/>
      <c r="P557" s="31"/>
      <c r="Q557" s="31"/>
      <c r="R557" s="31"/>
      <c r="S557" s="31"/>
      <c r="T557" s="31"/>
      <c r="U557" s="31"/>
      <c r="Y557" s="31"/>
      <c r="Z557" s="31"/>
      <c r="AA557" s="31"/>
    </row>
    <row r="558" spans="1:27" s="6" customFormat="1">
      <c r="A558" s="10"/>
      <c r="B558" s="31"/>
      <c r="C558" s="177"/>
      <c r="D558" s="31"/>
      <c r="E558" s="178" t="str">
        <f>IF($C558="","",VLOOKUP($C558,分類コード!$B$1:$C$11,2,0))</f>
        <v/>
      </c>
      <c r="F558" s="30"/>
      <c r="G558" s="28"/>
      <c r="H558" s="13"/>
      <c r="I558" s="28"/>
      <c r="J558" s="7"/>
      <c r="K558" s="32"/>
      <c r="M558" s="31"/>
      <c r="N558" s="31"/>
      <c r="O558" s="31"/>
      <c r="P558" s="31"/>
      <c r="Q558" s="31"/>
      <c r="R558" s="31"/>
      <c r="S558" s="31"/>
      <c r="T558" s="31"/>
      <c r="U558" s="31"/>
      <c r="Y558" s="31"/>
      <c r="Z558" s="31"/>
      <c r="AA558" s="31"/>
    </row>
    <row r="559" spans="1:27" s="6" customFormat="1">
      <c r="A559" s="10"/>
      <c r="B559" s="31"/>
      <c r="C559" s="177"/>
      <c r="D559" s="31"/>
      <c r="E559" s="178" t="str">
        <f>IF($C559="","",VLOOKUP($C559,分類コード!$B$1:$C$11,2,0))</f>
        <v/>
      </c>
      <c r="F559" s="30"/>
      <c r="G559" s="28"/>
      <c r="H559" s="13"/>
      <c r="I559" s="28"/>
      <c r="M559" s="31"/>
      <c r="N559" s="31"/>
      <c r="O559" s="31"/>
      <c r="P559" s="31"/>
      <c r="Q559" s="31"/>
      <c r="R559" s="31"/>
      <c r="S559" s="31"/>
      <c r="T559" s="31"/>
      <c r="U559" s="31"/>
      <c r="Y559" s="31"/>
      <c r="Z559" s="31"/>
      <c r="AA559" s="31"/>
    </row>
    <row r="560" spans="1:27" s="6" customFormat="1">
      <c r="A560" s="10"/>
      <c r="B560" s="31"/>
      <c r="C560" s="177"/>
      <c r="D560" s="31"/>
      <c r="E560" s="178" t="str">
        <f>IF($C560="","",VLOOKUP($C560,分類コード!$B$1:$C$11,2,0))</f>
        <v/>
      </c>
      <c r="F560" s="30"/>
      <c r="G560" s="28"/>
      <c r="H560" s="13"/>
      <c r="I560" s="28"/>
      <c r="M560" s="31"/>
      <c r="N560" s="31"/>
      <c r="O560" s="31"/>
      <c r="P560" s="31"/>
      <c r="Q560" s="31"/>
      <c r="R560" s="31"/>
      <c r="S560" s="31"/>
      <c r="T560" s="31"/>
      <c r="U560" s="31"/>
      <c r="Y560" s="31"/>
      <c r="Z560" s="31"/>
      <c r="AA560" s="31"/>
    </row>
    <row r="561" spans="1:27" s="6" customFormat="1">
      <c r="A561" s="10"/>
      <c r="B561" s="31"/>
      <c r="C561" s="177"/>
      <c r="D561" s="31"/>
      <c r="E561" s="178" t="str">
        <f>IF($C561="","",VLOOKUP($C561,分類コード!$B$1:$C$11,2,0))</f>
        <v/>
      </c>
      <c r="F561" s="30"/>
      <c r="G561" s="28"/>
      <c r="H561" s="13"/>
      <c r="I561" s="28"/>
      <c r="M561" s="31"/>
      <c r="N561" s="31"/>
      <c r="O561" s="31"/>
      <c r="P561" s="31"/>
      <c r="Q561" s="31"/>
      <c r="R561" s="31"/>
      <c r="S561" s="31"/>
      <c r="T561" s="31"/>
      <c r="U561" s="31"/>
      <c r="Y561" s="31"/>
      <c r="Z561" s="31"/>
      <c r="AA561" s="31"/>
    </row>
    <row r="562" spans="1:27" s="6" customFormat="1">
      <c r="A562" s="10"/>
      <c r="B562" s="31"/>
      <c r="C562" s="177"/>
      <c r="D562" s="31"/>
      <c r="E562" s="178" t="str">
        <f>IF($C562="","",VLOOKUP($C562,分類コード!$B$1:$C$11,2,0))</f>
        <v/>
      </c>
      <c r="F562" s="30"/>
      <c r="G562" s="28"/>
      <c r="H562" s="13"/>
      <c r="I562" s="28"/>
      <c r="M562" s="31"/>
      <c r="N562" s="31"/>
      <c r="O562" s="31"/>
      <c r="P562" s="31"/>
      <c r="Q562" s="31"/>
      <c r="R562" s="31"/>
      <c r="S562" s="31"/>
      <c r="T562" s="31"/>
      <c r="U562" s="31"/>
      <c r="Y562" s="31"/>
      <c r="Z562" s="31"/>
      <c r="AA562" s="31"/>
    </row>
    <row r="563" spans="1:27" s="6" customFormat="1">
      <c r="A563" s="10"/>
      <c r="B563" s="31"/>
      <c r="C563" s="177"/>
      <c r="D563" s="31"/>
      <c r="E563" s="178" t="str">
        <f>IF($C563="","",VLOOKUP($C563,分類コード!$B$1:$C$11,2,0))</f>
        <v/>
      </c>
      <c r="F563" s="30"/>
      <c r="G563" s="28"/>
      <c r="H563" s="13"/>
      <c r="I563" s="28"/>
      <c r="M563" s="31"/>
      <c r="N563" s="31"/>
      <c r="O563" s="31"/>
      <c r="P563" s="31"/>
      <c r="Q563" s="31"/>
      <c r="R563" s="31"/>
      <c r="S563" s="31"/>
      <c r="T563" s="31"/>
      <c r="U563" s="31"/>
      <c r="Y563" s="31"/>
      <c r="Z563" s="31"/>
      <c r="AA563" s="31"/>
    </row>
    <row r="564" spans="1:27" s="6" customFormat="1">
      <c r="A564" s="10"/>
      <c r="B564" s="31"/>
      <c r="C564" s="177"/>
      <c r="D564" s="31"/>
      <c r="E564" s="178" t="str">
        <f>IF($C564="","",VLOOKUP($C564,分類コード!$B$1:$C$11,2,0))</f>
        <v/>
      </c>
      <c r="F564" s="30"/>
      <c r="G564" s="28"/>
      <c r="H564" s="13"/>
      <c r="I564" s="28"/>
      <c r="M564" s="31"/>
      <c r="N564" s="31"/>
      <c r="O564" s="31"/>
      <c r="P564" s="31"/>
      <c r="Q564" s="31"/>
      <c r="R564" s="31"/>
      <c r="S564" s="31"/>
      <c r="T564" s="31"/>
      <c r="U564" s="31"/>
      <c r="Y564" s="31"/>
      <c r="Z564" s="31"/>
      <c r="AA564" s="31"/>
    </row>
    <row r="565" spans="1:27" s="6" customFormat="1">
      <c r="A565" s="10"/>
      <c r="B565" s="31"/>
      <c r="C565" s="177"/>
      <c r="D565" s="31"/>
      <c r="E565" s="178" t="str">
        <f>IF($C565="","",VLOOKUP($C565,分類コード!$B$1:$C$11,2,0))</f>
        <v/>
      </c>
      <c r="F565" s="30"/>
      <c r="G565" s="28"/>
      <c r="H565" s="13"/>
      <c r="I565" s="28"/>
      <c r="M565" s="31"/>
      <c r="N565" s="31"/>
      <c r="O565" s="31"/>
      <c r="P565" s="31"/>
      <c r="Q565" s="31"/>
      <c r="R565" s="31"/>
      <c r="S565" s="31"/>
      <c r="T565" s="31"/>
      <c r="U565" s="31"/>
      <c r="Y565" s="31"/>
      <c r="Z565" s="31"/>
      <c r="AA565" s="31"/>
    </row>
    <row r="566" spans="1:27" s="6" customFormat="1">
      <c r="A566" s="10"/>
      <c r="B566" s="31"/>
      <c r="C566" s="177"/>
      <c r="D566" s="31"/>
      <c r="E566" s="178" t="str">
        <f>IF($C566="","",VLOOKUP($C566,分類コード!$B$1:$C$11,2,0))</f>
        <v/>
      </c>
      <c r="F566" s="30"/>
      <c r="G566" s="28"/>
      <c r="H566" s="13"/>
      <c r="I566" s="28"/>
      <c r="M566" s="31"/>
      <c r="N566" s="31"/>
      <c r="O566" s="31"/>
      <c r="P566" s="31"/>
      <c r="Q566" s="31"/>
      <c r="R566" s="31"/>
      <c r="S566" s="31"/>
      <c r="T566" s="31"/>
      <c r="U566" s="31"/>
      <c r="Y566" s="31"/>
      <c r="Z566" s="31"/>
      <c r="AA566" s="31"/>
    </row>
    <row r="567" spans="1:27" s="6" customFormat="1">
      <c r="A567" s="10"/>
      <c r="B567" s="31"/>
      <c r="C567" s="177"/>
      <c r="D567" s="31"/>
      <c r="E567" s="178" t="str">
        <f>IF($C567="","",VLOOKUP($C567,分類コード!$B$1:$C$11,2,0))</f>
        <v/>
      </c>
      <c r="F567" s="30"/>
      <c r="G567" s="28"/>
      <c r="H567" s="13"/>
      <c r="I567" s="28"/>
      <c r="M567" s="31"/>
      <c r="N567" s="31"/>
      <c r="O567" s="31"/>
      <c r="P567" s="31"/>
      <c r="Q567" s="31"/>
      <c r="R567" s="31"/>
      <c r="S567" s="31"/>
      <c r="T567" s="31"/>
      <c r="U567" s="31"/>
      <c r="Y567" s="31"/>
      <c r="Z567" s="31"/>
      <c r="AA567" s="31"/>
    </row>
    <row r="568" spans="1:27" s="6" customFormat="1">
      <c r="A568" s="10"/>
      <c r="B568" s="31"/>
      <c r="C568" s="177"/>
      <c r="D568" s="31"/>
      <c r="E568" s="178" t="str">
        <f>IF($C568="","",VLOOKUP($C568,分類コード!$B$1:$C$11,2,0))</f>
        <v/>
      </c>
      <c r="F568" s="30"/>
      <c r="G568" s="28"/>
      <c r="H568" s="13"/>
      <c r="I568" s="28"/>
      <c r="M568" s="31"/>
      <c r="N568" s="31"/>
      <c r="O568" s="31"/>
      <c r="P568" s="31"/>
      <c r="Q568" s="31"/>
      <c r="R568" s="31"/>
      <c r="S568" s="31"/>
      <c r="T568" s="31"/>
      <c r="U568" s="31"/>
      <c r="Y568" s="31"/>
      <c r="Z568" s="31"/>
      <c r="AA568" s="31"/>
    </row>
    <row r="569" spans="1:27" s="6" customFormat="1">
      <c r="A569" s="10"/>
      <c r="B569" s="31"/>
      <c r="C569" s="177"/>
      <c r="D569" s="31"/>
      <c r="E569" s="178" t="str">
        <f>IF($C569="","",VLOOKUP($C569,分類コード!$B$1:$C$11,2,0))</f>
        <v/>
      </c>
      <c r="F569" s="30"/>
      <c r="G569" s="28"/>
      <c r="H569" s="13"/>
      <c r="I569" s="28"/>
      <c r="M569" s="31"/>
      <c r="N569" s="31"/>
      <c r="O569" s="31"/>
      <c r="P569" s="31"/>
      <c r="Q569" s="31"/>
      <c r="R569" s="31"/>
      <c r="S569" s="31"/>
      <c r="T569" s="31"/>
      <c r="U569" s="31"/>
      <c r="Y569" s="31"/>
      <c r="Z569" s="31"/>
      <c r="AA569" s="31"/>
    </row>
    <row r="570" spans="1:27" s="6" customFormat="1">
      <c r="A570" s="10"/>
      <c r="B570" s="31"/>
      <c r="C570" s="177"/>
      <c r="D570" s="31"/>
      <c r="E570" s="178" t="str">
        <f>IF($C570="","",VLOOKUP($C570,分類コード!$B$1:$C$11,2,0))</f>
        <v/>
      </c>
      <c r="F570" s="30"/>
      <c r="G570" s="28"/>
      <c r="H570" s="13"/>
      <c r="I570" s="28"/>
      <c r="M570" s="31"/>
      <c r="N570" s="31"/>
      <c r="O570" s="31"/>
      <c r="P570" s="31"/>
      <c r="Q570" s="31"/>
      <c r="R570" s="31"/>
      <c r="S570" s="31"/>
      <c r="T570" s="31"/>
      <c r="U570" s="31"/>
      <c r="Y570" s="31"/>
      <c r="Z570" s="31"/>
      <c r="AA570" s="31"/>
    </row>
    <row r="571" spans="1:27" s="6" customFormat="1">
      <c r="A571" s="10"/>
      <c r="B571" s="31"/>
      <c r="C571" s="177"/>
      <c r="D571" s="31"/>
      <c r="E571" s="178" t="str">
        <f>IF($C571="","",VLOOKUP($C571,分類コード!$B$1:$C$11,2,0))</f>
        <v/>
      </c>
      <c r="F571" s="30"/>
      <c r="G571" s="28"/>
      <c r="H571" s="13"/>
      <c r="I571" s="28"/>
      <c r="M571" s="31"/>
      <c r="N571" s="31"/>
      <c r="O571" s="31"/>
      <c r="P571" s="31"/>
      <c r="Q571" s="31"/>
      <c r="R571" s="31"/>
      <c r="S571" s="31"/>
      <c r="T571" s="31"/>
      <c r="U571" s="31"/>
      <c r="Y571" s="31"/>
      <c r="Z571" s="31"/>
      <c r="AA571" s="31"/>
    </row>
    <row r="572" spans="1:27" s="6" customFormat="1">
      <c r="A572" s="10"/>
      <c r="B572" s="31"/>
      <c r="C572" s="177"/>
      <c r="D572" s="31"/>
      <c r="E572" s="178" t="str">
        <f>IF($C572="","",VLOOKUP($C572,分類コード!$B$1:$C$11,2,0))</f>
        <v/>
      </c>
      <c r="F572" s="30"/>
      <c r="G572" s="28"/>
      <c r="H572" s="13"/>
      <c r="I572" s="28"/>
      <c r="M572" s="31"/>
      <c r="N572" s="31"/>
      <c r="O572" s="31"/>
      <c r="P572" s="31"/>
      <c r="Q572" s="31"/>
      <c r="R572" s="31"/>
      <c r="S572" s="31"/>
      <c r="T572" s="31"/>
      <c r="U572" s="31"/>
      <c r="Y572" s="31"/>
      <c r="Z572" s="31"/>
      <c r="AA572" s="31"/>
    </row>
    <row r="573" spans="1:27" s="6" customFormat="1">
      <c r="A573" s="10"/>
      <c r="B573" s="31"/>
      <c r="C573" s="177"/>
      <c r="D573" s="31"/>
      <c r="E573" s="178" t="str">
        <f>IF($C573="","",VLOOKUP($C573,分類コード!$B$1:$C$11,2,0))</f>
        <v/>
      </c>
      <c r="F573" s="30"/>
      <c r="G573" s="28"/>
      <c r="H573" s="13"/>
      <c r="I573" s="28"/>
      <c r="M573" s="31"/>
      <c r="N573" s="31"/>
      <c r="O573" s="31"/>
      <c r="P573" s="31"/>
      <c r="Q573" s="31"/>
      <c r="R573" s="31"/>
      <c r="S573" s="31"/>
      <c r="T573" s="31"/>
      <c r="U573" s="31"/>
      <c r="Y573" s="31"/>
      <c r="Z573" s="31"/>
      <c r="AA573" s="31"/>
    </row>
    <row r="574" spans="1:27" s="6" customFormat="1">
      <c r="A574" s="10"/>
      <c r="B574" s="31"/>
      <c r="C574" s="177"/>
      <c r="D574" s="31"/>
      <c r="E574" s="178" t="str">
        <f>IF($C574="","",VLOOKUP($C574,分類コード!$B$1:$C$11,2,0))</f>
        <v/>
      </c>
      <c r="F574" s="30"/>
      <c r="G574" s="28"/>
      <c r="H574" s="13"/>
      <c r="I574" s="28"/>
      <c r="M574" s="31"/>
      <c r="N574" s="31"/>
      <c r="O574" s="31"/>
      <c r="P574" s="31"/>
      <c r="Q574" s="31"/>
      <c r="R574" s="31"/>
      <c r="S574" s="31"/>
      <c r="T574" s="31"/>
      <c r="U574" s="31"/>
      <c r="Y574" s="31"/>
      <c r="Z574" s="31"/>
      <c r="AA574" s="31"/>
    </row>
    <row r="575" spans="1:27" s="6" customFormat="1">
      <c r="A575" s="10"/>
      <c r="B575" s="31"/>
      <c r="C575" s="177"/>
      <c r="D575" s="31"/>
      <c r="E575" s="178" t="str">
        <f>IF($C575="","",VLOOKUP($C575,分類コード!$B$1:$C$11,2,0))</f>
        <v/>
      </c>
      <c r="F575" s="30"/>
      <c r="G575" s="28"/>
      <c r="H575" s="13"/>
      <c r="I575" s="28"/>
      <c r="M575" s="31"/>
      <c r="N575" s="31"/>
      <c r="O575" s="31"/>
      <c r="P575" s="31"/>
      <c r="Q575" s="31"/>
      <c r="R575" s="31"/>
      <c r="S575" s="31"/>
      <c r="T575" s="31"/>
      <c r="U575" s="31"/>
      <c r="Y575" s="31"/>
      <c r="Z575" s="31"/>
      <c r="AA575" s="31"/>
    </row>
    <row r="576" spans="1:27" s="6" customFormat="1">
      <c r="A576" s="10"/>
      <c r="B576" s="31"/>
      <c r="C576" s="177"/>
      <c r="D576" s="31"/>
      <c r="E576" s="178" t="str">
        <f>IF($C576="","",VLOOKUP($C576,分類コード!$B$1:$C$11,2,0))</f>
        <v/>
      </c>
      <c r="F576" s="30"/>
      <c r="G576" s="28"/>
      <c r="H576" s="13"/>
      <c r="I576" s="28"/>
      <c r="M576" s="31"/>
      <c r="N576" s="31"/>
      <c r="O576" s="31"/>
      <c r="P576" s="31"/>
      <c r="Q576" s="31"/>
      <c r="R576" s="31"/>
      <c r="S576" s="31"/>
      <c r="T576" s="31"/>
      <c r="U576" s="31"/>
      <c r="Y576" s="31"/>
      <c r="Z576" s="31"/>
      <c r="AA576" s="31"/>
    </row>
    <row r="577" spans="1:27" s="6" customFormat="1">
      <c r="A577" s="10"/>
      <c r="B577" s="31"/>
      <c r="C577" s="177"/>
      <c r="D577" s="31"/>
      <c r="E577" s="178" t="str">
        <f>IF($C577="","",VLOOKUP($C577,分類コード!$B$1:$C$11,2,0))</f>
        <v/>
      </c>
      <c r="F577" s="30"/>
      <c r="G577" s="28"/>
      <c r="H577" s="13"/>
      <c r="I577" s="28"/>
      <c r="M577" s="31"/>
      <c r="N577" s="31"/>
      <c r="O577" s="31"/>
      <c r="P577" s="31"/>
      <c r="Q577" s="31"/>
      <c r="R577" s="31"/>
      <c r="S577" s="31"/>
      <c r="T577" s="31"/>
      <c r="U577" s="31"/>
      <c r="Y577" s="31"/>
      <c r="Z577" s="31"/>
      <c r="AA577" s="31"/>
    </row>
    <row r="578" spans="1:27" s="6" customFormat="1">
      <c r="A578" s="10"/>
      <c r="B578" s="31"/>
      <c r="C578" s="177"/>
      <c r="D578" s="31"/>
      <c r="E578" s="178" t="str">
        <f>IF($C578="","",VLOOKUP($C578,分類コード!$B$1:$C$11,2,0))</f>
        <v/>
      </c>
      <c r="F578" s="30"/>
      <c r="G578" s="28"/>
      <c r="H578" s="13"/>
      <c r="I578" s="28"/>
      <c r="M578" s="31"/>
      <c r="N578" s="31"/>
      <c r="O578" s="31"/>
      <c r="P578" s="31"/>
      <c r="Q578" s="31"/>
      <c r="R578" s="31"/>
      <c r="S578" s="31"/>
      <c r="T578" s="31"/>
      <c r="U578" s="31"/>
      <c r="Y578" s="31"/>
      <c r="Z578" s="31"/>
      <c r="AA578" s="31"/>
    </row>
    <row r="579" spans="1:27" s="6" customFormat="1">
      <c r="A579" s="10"/>
      <c r="B579" s="31"/>
      <c r="C579" s="177"/>
      <c r="D579" s="31"/>
      <c r="E579" s="178" t="str">
        <f>IF($C579="","",VLOOKUP($C579,分類コード!$B$1:$C$11,2,0))</f>
        <v/>
      </c>
      <c r="F579" s="30"/>
      <c r="G579" s="28"/>
      <c r="H579" s="13"/>
      <c r="I579" s="28"/>
      <c r="M579" s="31"/>
      <c r="N579" s="31"/>
      <c r="O579" s="31"/>
      <c r="P579" s="31"/>
      <c r="Q579" s="31"/>
      <c r="R579" s="31"/>
      <c r="S579" s="31"/>
      <c r="T579" s="31"/>
      <c r="U579" s="31"/>
      <c r="Y579" s="31"/>
      <c r="Z579" s="31"/>
      <c r="AA579" s="31"/>
    </row>
    <row r="580" spans="1:27" s="6" customFormat="1">
      <c r="A580" s="10"/>
      <c r="B580" s="31"/>
      <c r="C580" s="177"/>
      <c r="D580" s="31"/>
      <c r="E580" s="178" t="str">
        <f>IF($C580="","",VLOOKUP($C580,分類コード!$B$1:$C$11,2,0))</f>
        <v/>
      </c>
      <c r="F580" s="30"/>
      <c r="G580" s="28"/>
      <c r="H580" s="13"/>
      <c r="I580" s="28"/>
      <c r="M580" s="31"/>
      <c r="N580" s="31"/>
      <c r="O580" s="31"/>
      <c r="P580" s="31"/>
      <c r="Q580" s="31"/>
      <c r="R580" s="31"/>
      <c r="S580" s="31"/>
      <c r="T580" s="31"/>
      <c r="U580" s="31"/>
      <c r="Y580" s="31"/>
      <c r="Z580" s="31"/>
      <c r="AA580" s="31"/>
    </row>
    <row r="581" spans="1:27" s="6" customFormat="1">
      <c r="A581" s="10"/>
      <c r="B581" s="31"/>
      <c r="C581" s="177"/>
      <c r="D581" s="31"/>
      <c r="E581" s="178" t="str">
        <f>IF($C581="","",VLOOKUP($C581,分類コード!$B$1:$C$11,2,0))</f>
        <v/>
      </c>
      <c r="F581" s="30"/>
      <c r="G581" s="28"/>
      <c r="H581" s="13"/>
      <c r="I581" s="28"/>
      <c r="J581" s="7"/>
      <c r="K581" s="32"/>
      <c r="M581" s="31"/>
      <c r="N581" s="31"/>
      <c r="O581" s="31"/>
      <c r="P581" s="31"/>
      <c r="Q581" s="31"/>
      <c r="R581" s="31"/>
      <c r="S581" s="31"/>
      <c r="T581" s="31"/>
      <c r="U581" s="31"/>
      <c r="Y581" s="31"/>
      <c r="Z581" s="31"/>
      <c r="AA581" s="31"/>
    </row>
    <row r="582" spans="1:27" s="6" customFormat="1">
      <c r="A582" s="10"/>
      <c r="B582" s="31"/>
      <c r="C582" s="177"/>
      <c r="D582" s="31"/>
      <c r="E582" s="178" t="str">
        <f>IF($C582="","",VLOOKUP($C582,分類コード!$B$1:$C$11,2,0))</f>
        <v/>
      </c>
      <c r="F582" s="30"/>
      <c r="G582" s="28"/>
      <c r="H582" s="13"/>
      <c r="I582" s="28"/>
      <c r="M582" s="31"/>
      <c r="N582" s="31"/>
      <c r="O582" s="31"/>
      <c r="P582" s="31"/>
      <c r="Q582" s="31"/>
      <c r="R582" s="31"/>
      <c r="S582" s="31"/>
      <c r="T582" s="31"/>
      <c r="U582" s="31"/>
      <c r="Y582" s="31"/>
      <c r="Z582" s="31"/>
      <c r="AA582" s="31"/>
    </row>
    <row r="583" spans="1:27" s="6" customFormat="1">
      <c r="A583" s="10"/>
      <c r="B583" s="31"/>
      <c r="C583" s="177"/>
      <c r="D583" s="31"/>
      <c r="E583" s="178" t="str">
        <f>IF($C583="","",VLOOKUP($C583,分類コード!$B$1:$C$11,2,0))</f>
        <v/>
      </c>
      <c r="F583" s="30"/>
      <c r="G583" s="28"/>
      <c r="H583" s="13"/>
      <c r="I583" s="28"/>
      <c r="J583" s="7"/>
      <c r="K583" s="32"/>
      <c r="M583" s="31"/>
      <c r="N583" s="31"/>
      <c r="O583" s="31"/>
      <c r="P583" s="31"/>
      <c r="Q583" s="31"/>
      <c r="R583" s="31"/>
      <c r="S583" s="31"/>
      <c r="T583" s="31"/>
      <c r="U583" s="31"/>
      <c r="Y583" s="31"/>
      <c r="Z583" s="31"/>
      <c r="AA583" s="31"/>
    </row>
    <row r="584" spans="1:27" s="6" customFormat="1">
      <c r="A584" s="10"/>
      <c r="B584" s="31"/>
      <c r="C584" s="177"/>
      <c r="D584" s="31"/>
      <c r="E584" s="178" t="str">
        <f>IF($C584="","",VLOOKUP($C584,分類コード!$B$1:$C$11,2,0))</f>
        <v/>
      </c>
      <c r="F584" s="30"/>
      <c r="G584" s="28"/>
      <c r="H584" s="13"/>
      <c r="I584" s="28"/>
      <c r="M584" s="31"/>
      <c r="N584" s="31"/>
      <c r="O584" s="31"/>
      <c r="P584" s="31"/>
      <c r="Q584" s="31"/>
      <c r="R584" s="31"/>
      <c r="S584" s="31"/>
      <c r="T584" s="31"/>
      <c r="U584" s="31"/>
      <c r="Y584" s="31"/>
      <c r="Z584" s="31"/>
      <c r="AA584" s="31"/>
    </row>
    <row r="585" spans="1:27" s="6" customFormat="1">
      <c r="A585" s="10"/>
      <c r="B585" s="31"/>
      <c r="C585" s="177"/>
      <c r="D585" s="31"/>
      <c r="E585" s="178" t="str">
        <f>IF($C585="","",VLOOKUP($C585,分類コード!$B$1:$C$11,2,0))</f>
        <v/>
      </c>
      <c r="F585" s="30"/>
      <c r="G585" s="28"/>
      <c r="H585" s="13"/>
      <c r="I585" s="28"/>
      <c r="M585" s="31"/>
      <c r="N585" s="31"/>
      <c r="O585" s="31"/>
      <c r="P585" s="31"/>
      <c r="Q585" s="31"/>
      <c r="R585" s="31"/>
      <c r="S585" s="31"/>
      <c r="T585" s="31"/>
      <c r="U585" s="31"/>
      <c r="Y585" s="31"/>
      <c r="Z585" s="31"/>
      <c r="AA585" s="31"/>
    </row>
    <row r="586" spans="1:27" s="6" customFormat="1">
      <c r="A586" s="10"/>
      <c r="B586" s="31"/>
      <c r="C586" s="177"/>
      <c r="D586" s="31"/>
      <c r="E586" s="178" t="str">
        <f>IF($C586="","",VLOOKUP($C586,分類コード!$B$1:$C$11,2,0))</f>
        <v/>
      </c>
      <c r="F586" s="30"/>
      <c r="G586" s="28"/>
      <c r="H586" s="13"/>
      <c r="I586" s="28"/>
      <c r="M586" s="31"/>
      <c r="N586" s="31"/>
      <c r="O586" s="31"/>
      <c r="P586" s="31"/>
      <c r="Q586" s="31"/>
      <c r="R586" s="31"/>
      <c r="S586" s="31"/>
      <c r="T586" s="31"/>
      <c r="U586" s="31"/>
      <c r="Y586" s="31"/>
      <c r="Z586" s="31"/>
      <c r="AA586" s="31"/>
    </row>
    <row r="587" spans="1:27" s="6" customFormat="1">
      <c r="A587" s="10"/>
      <c r="B587" s="31"/>
      <c r="C587" s="177"/>
      <c r="D587" s="31"/>
      <c r="E587" s="178" t="str">
        <f>IF($C587="","",VLOOKUP($C587,分類コード!$B$1:$C$11,2,0))</f>
        <v/>
      </c>
      <c r="F587" s="30"/>
      <c r="G587" s="28"/>
      <c r="H587" s="13"/>
      <c r="I587" s="28"/>
      <c r="M587" s="31"/>
      <c r="N587" s="31"/>
      <c r="O587" s="31"/>
      <c r="P587" s="31"/>
      <c r="Q587" s="31"/>
      <c r="R587" s="31"/>
      <c r="S587" s="31"/>
      <c r="T587" s="31"/>
      <c r="U587" s="31"/>
      <c r="Y587" s="31"/>
      <c r="Z587" s="31"/>
      <c r="AA587" s="31"/>
    </row>
    <row r="588" spans="1:27" s="6" customFormat="1">
      <c r="A588" s="10"/>
      <c r="B588" s="31"/>
      <c r="C588" s="177"/>
      <c r="D588" s="31"/>
      <c r="E588" s="178" t="str">
        <f>IF($C588="","",VLOOKUP($C588,分類コード!$B$1:$C$11,2,0))</f>
        <v/>
      </c>
      <c r="F588" s="30"/>
      <c r="G588" s="28"/>
      <c r="H588" s="13"/>
      <c r="I588" s="28"/>
      <c r="M588" s="31"/>
      <c r="N588" s="31"/>
      <c r="O588" s="31"/>
      <c r="P588" s="31"/>
      <c r="Q588" s="31"/>
      <c r="R588" s="31"/>
      <c r="S588" s="31"/>
      <c r="T588" s="31"/>
      <c r="U588" s="31"/>
      <c r="Y588" s="31"/>
      <c r="Z588" s="31"/>
      <c r="AA588" s="31"/>
    </row>
    <row r="589" spans="1:27" s="6" customFormat="1">
      <c r="A589" s="10"/>
      <c r="B589" s="31"/>
      <c r="C589" s="177"/>
      <c r="D589" s="31"/>
      <c r="E589" s="178" t="str">
        <f>IF($C589="","",VLOOKUP($C589,分類コード!$B$1:$C$11,2,0))</f>
        <v/>
      </c>
      <c r="F589" s="30"/>
      <c r="G589" s="28"/>
      <c r="H589" s="13"/>
      <c r="I589" s="28"/>
      <c r="M589" s="31"/>
      <c r="N589" s="31"/>
      <c r="O589" s="31"/>
      <c r="P589" s="31"/>
      <c r="Q589" s="31"/>
      <c r="R589" s="31"/>
      <c r="S589" s="31"/>
      <c r="T589" s="31"/>
      <c r="U589" s="31"/>
      <c r="Y589" s="31"/>
      <c r="Z589" s="31"/>
      <c r="AA589" s="31"/>
    </row>
    <row r="590" spans="1:27" s="6" customFormat="1">
      <c r="A590" s="10"/>
      <c r="B590" s="31"/>
      <c r="C590" s="177"/>
      <c r="D590" s="31"/>
      <c r="E590" s="178" t="str">
        <f>IF($C590="","",VLOOKUP($C590,分類コード!$B$1:$C$11,2,0))</f>
        <v/>
      </c>
      <c r="F590" s="30"/>
      <c r="G590" s="28"/>
      <c r="H590" s="13"/>
      <c r="I590" s="28"/>
      <c r="M590" s="31"/>
      <c r="N590" s="31"/>
      <c r="O590" s="31"/>
      <c r="P590" s="31"/>
      <c r="Q590" s="31"/>
      <c r="R590" s="31"/>
      <c r="S590" s="31"/>
      <c r="T590" s="31"/>
      <c r="U590" s="31"/>
      <c r="Y590" s="31"/>
      <c r="Z590" s="31"/>
      <c r="AA590" s="31"/>
    </row>
    <row r="591" spans="1:27" s="6" customFormat="1">
      <c r="A591" s="10"/>
      <c r="B591" s="31"/>
      <c r="C591" s="177"/>
      <c r="D591" s="31"/>
      <c r="E591" s="178" t="str">
        <f>IF($C591="","",VLOOKUP($C591,分類コード!$B$1:$C$11,2,0))</f>
        <v/>
      </c>
      <c r="F591" s="30"/>
      <c r="G591" s="28"/>
      <c r="H591" s="13"/>
      <c r="I591" s="28"/>
      <c r="M591" s="31"/>
      <c r="N591" s="31"/>
      <c r="O591" s="31"/>
      <c r="P591" s="31"/>
      <c r="Q591" s="31"/>
      <c r="R591" s="31"/>
      <c r="S591" s="31"/>
      <c r="T591" s="31"/>
      <c r="U591" s="31"/>
      <c r="Y591" s="31"/>
      <c r="Z591" s="31"/>
      <c r="AA591" s="31"/>
    </row>
    <row r="592" spans="1:27" s="6" customFormat="1">
      <c r="A592" s="10"/>
      <c r="B592" s="31"/>
      <c r="C592" s="177"/>
      <c r="D592" s="31"/>
      <c r="E592" s="178" t="str">
        <f>IF($C592="","",VLOOKUP($C592,分類コード!$B$1:$C$11,2,0))</f>
        <v/>
      </c>
      <c r="F592" s="30"/>
      <c r="G592" s="28"/>
      <c r="H592" s="13"/>
      <c r="I592" s="28"/>
      <c r="M592" s="31"/>
      <c r="N592" s="31"/>
      <c r="O592" s="31"/>
      <c r="P592" s="31"/>
      <c r="Q592" s="31"/>
      <c r="R592" s="31"/>
      <c r="S592" s="31"/>
      <c r="T592" s="31"/>
      <c r="U592" s="31"/>
      <c r="Y592" s="31"/>
      <c r="Z592" s="31"/>
      <c r="AA592" s="31"/>
    </row>
    <row r="593" spans="1:27" s="6" customFormat="1">
      <c r="A593" s="10"/>
      <c r="B593" s="31"/>
      <c r="C593" s="177"/>
      <c r="D593" s="31"/>
      <c r="E593" s="178" t="str">
        <f>IF($C593="","",VLOOKUP($C593,分類コード!$B$1:$C$11,2,0))</f>
        <v/>
      </c>
      <c r="F593" s="30"/>
      <c r="G593" s="28"/>
      <c r="H593" s="13"/>
      <c r="I593" s="28"/>
      <c r="M593" s="31"/>
      <c r="N593" s="31"/>
      <c r="O593" s="31"/>
      <c r="P593" s="31"/>
      <c r="Q593" s="31"/>
      <c r="R593" s="31"/>
      <c r="S593" s="31"/>
      <c r="T593" s="31"/>
      <c r="U593" s="31"/>
      <c r="Y593" s="31"/>
      <c r="Z593" s="31"/>
      <c r="AA593" s="31"/>
    </row>
    <row r="594" spans="1:27" s="6" customFormat="1">
      <c r="A594" s="10"/>
      <c r="B594" s="31"/>
      <c r="C594" s="177"/>
      <c r="D594" s="31"/>
      <c r="E594" s="178" t="str">
        <f>IF($C594="","",VLOOKUP($C594,分類コード!$B$1:$C$11,2,0))</f>
        <v/>
      </c>
      <c r="F594" s="30"/>
      <c r="G594" s="28"/>
      <c r="H594" s="13"/>
      <c r="I594" s="28"/>
      <c r="M594" s="31"/>
      <c r="N594" s="31"/>
      <c r="O594" s="31"/>
      <c r="P594" s="31"/>
      <c r="Q594" s="31"/>
      <c r="R594" s="31"/>
      <c r="S594" s="31"/>
      <c r="T594" s="31"/>
      <c r="U594" s="31"/>
      <c r="Y594" s="31"/>
      <c r="Z594" s="31"/>
      <c r="AA594" s="31"/>
    </row>
    <row r="595" spans="1:27" s="6" customFormat="1">
      <c r="A595" s="10"/>
      <c r="B595" s="31"/>
      <c r="C595" s="177"/>
      <c r="D595" s="31"/>
      <c r="E595" s="178" t="str">
        <f>IF($C595="","",VLOOKUP($C595,分類コード!$B$1:$C$11,2,0))</f>
        <v/>
      </c>
      <c r="F595" s="30"/>
      <c r="G595" s="28"/>
      <c r="H595" s="13"/>
      <c r="I595" s="28"/>
      <c r="M595" s="31"/>
      <c r="N595" s="31"/>
      <c r="O595" s="31"/>
      <c r="P595" s="31"/>
      <c r="Q595" s="31"/>
      <c r="R595" s="31"/>
      <c r="S595" s="31"/>
      <c r="T595" s="31"/>
      <c r="U595" s="31"/>
      <c r="Y595" s="31"/>
      <c r="Z595" s="31"/>
      <c r="AA595" s="31"/>
    </row>
    <row r="596" spans="1:27" s="6" customFormat="1">
      <c r="A596" s="10"/>
      <c r="B596" s="31"/>
      <c r="C596" s="177"/>
      <c r="D596" s="31"/>
      <c r="E596" s="178" t="str">
        <f>IF($C596="","",VLOOKUP($C596,分類コード!$B$1:$C$11,2,0))</f>
        <v/>
      </c>
      <c r="F596" s="30"/>
      <c r="G596" s="28"/>
      <c r="H596" s="13"/>
      <c r="I596" s="28"/>
      <c r="M596" s="31"/>
      <c r="N596" s="31"/>
      <c r="O596" s="31"/>
      <c r="P596" s="31"/>
      <c r="Q596" s="31"/>
      <c r="R596" s="31"/>
      <c r="S596" s="31"/>
      <c r="T596" s="31"/>
      <c r="U596" s="31"/>
      <c r="Y596" s="31"/>
      <c r="Z596" s="31"/>
      <c r="AA596" s="31"/>
    </row>
    <row r="597" spans="1:27" s="6" customFormat="1">
      <c r="A597" s="10"/>
      <c r="B597" s="31"/>
      <c r="C597" s="177"/>
      <c r="D597" s="31"/>
      <c r="E597" s="178" t="str">
        <f>IF($C597="","",VLOOKUP($C597,分類コード!$B$1:$C$11,2,0))</f>
        <v/>
      </c>
      <c r="F597" s="30"/>
      <c r="G597" s="28"/>
      <c r="H597" s="13"/>
      <c r="I597" s="28"/>
      <c r="M597" s="31"/>
      <c r="N597" s="31"/>
      <c r="O597" s="31"/>
      <c r="P597" s="31"/>
      <c r="Q597" s="31"/>
      <c r="R597" s="31"/>
      <c r="S597" s="31"/>
      <c r="T597" s="31"/>
      <c r="U597" s="31"/>
      <c r="Y597" s="31"/>
      <c r="Z597" s="31"/>
      <c r="AA597" s="31"/>
    </row>
    <row r="598" spans="1:27" s="6" customFormat="1">
      <c r="A598" s="10"/>
      <c r="B598" s="31"/>
      <c r="C598" s="177"/>
      <c r="D598" s="31"/>
      <c r="E598" s="178" t="str">
        <f>IF($C598="","",VLOOKUP($C598,分類コード!$B$1:$C$11,2,0))</f>
        <v/>
      </c>
      <c r="F598" s="30"/>
      <c r="G598" s="28"/>
      <c r="H598" s="13"/>
      <c r="I598" s="28"/>
      <c r="M598" s="31"/>
      <c r="N598" s="31"/>
      <c r="O598" s="31"/>
      <c r="P598" s="31"/>
      <c r="Q598" s="31"/>
      <c r="R598" s="31"/>
      <c r="S598" s="31"/>
      <c r="T598" s="31"/>
      <c r="U598" s="31"/>
      <c r="Y598" s="31"/>
      <c r="Z598" s="31"/>
      <c r="AA598" s="31"/>
    </row>
    <row r="599" spans="1:27" s="6" customFormat="1">
      <c r="A599" s="10"/>
      <c r="B599" s="31"/>
      <c r="C599" s="177"/>
      <c r="D599" s="31"/>
      <c r="E599" s="178" t="str">
        <f>IF($C599="","",VLOOKUP($C599,分類コード!$B$1:$C$11,2,0))</f>
        <v/>
      </c>
      <c r="F599" s="30"/>
      <c r="G599" s="28"/>
      <c r="H599" s="13"/>
      <c r="I599" s="28"/>
      <c r="M599" s="31"/>
      <c r="N599" s="31"/>
      <c r="O599" s="31"/>
      <c r="P599" s="31"/>
      <c r="Q599" s="31"/>
      <c r="R599" s="31"/>
      <c r="S599" s="31"/>
      <c r="T599" s="31"/>
      <c r="U599" s="31"/>
      <c r="Y599" s="31"/>
      <c r="Z599" s="31"/>
      <c r="AA599" s="31"/>
    </row>
    <row r="600" spans="1:27" s="6" customFormat="1">
      <c r="A600" s="10"/>
      <c r="B600" s="31"/>
      <c r="C600" s="177"/>
      <c r="D600" s="31"/>
      <c r="E600" s="178" t="str">
        <f>IF($C600="","",VLOOKUP($C600,分類コード!$B$1:$C$11,2,0))</f>
        <v/>
      </c>
      <c r="F600" s="30"/>
      <c r="G600" s="28"/>
      <c r="H600" s="13"/>
      <c r="I600" s="28"/>
      <c r="M600" s="31"/>
      <c r="N600" s="31"/>
      <c r="O600" s="31"/>
      <c r="P600" s="31"/>
      <c r="Q600" s="31"/>
      <c r="R600" s="31"/>
      <c r="S600" s="31"/>
      <c r="T600" s="31"/>
      <c r="U600" s="31"/>
      <c r="Y600" s="31"/>
      <c r="Z600" s="31"/>
      <c r="AA600" s="31"/>
    </row>
    <row r="601" spans="1:27" s="6" customFormat="1">
      <c r="A601" s="10"/>
      <c r="B601" s="31"/>
      <c r="C601" s="177"/>
      <c r="D601" s="31"/>
      <c r="E601" s="178" t="str">
        <f>IF($C601="","",VLOOKUP($C601,分類コード!$B$1:$C$11,2,0))</f>
        <v/>
      </c>
      <c r="F601" s="30"/>
      <c r="G601" s="28"/>
      <c r="H601" s="13"/>
      <c r="I601" s="28"/>
      <c r="M601" s="31"/>
      <c r="N601" s="31"/>
      <c r="O601" s="31"/>
      <c r="P601" s="31"/>
      <c r="Q601" s="31"/>
      <c r="R601" s="31"/>
      <c r="S601" s="31"/>
      <c r="T601" s="31"/>
      <c r="U601" s="31"/>
      <c r="Y601" s="31"/>
      <c r="Z601" s="31"/>
      <c r="AA601" s="31"/>
    </row>
    <row r="602" spans="1:27" s="6" customFormat="1">
      <c r="A602" s="10"/>
      <c r="B602" s="31"/>
      <c r="C602" s="177"/>
      <c r="D602" s="31"/>
      <c r="E602" s="178" t="str">
        <f>IF($C602="","",VLOOKUP($C602,分類コード!$B$1:$C$11,2,0))</f>
        <v/>
      </c>
      <c r="F602" s="30"/>
      <c r="G602" s="28"/>
      <c r="H602" s="13"/>
      <c r="I602" s="28"/>
      <c r="M602" s="31"/>
      <c r="N602" s="31"/>
      <c r="O602" s="31"/>
      <c r="P602" s="31"/>
      <c r="Q602" s="31"/>
      <c r="R602" s="31"/>
      <c r="S602" s="31"/>
      <c r="T602" s="31"/>
      <c r="U602" s="31"/>
      <c r="Y602" s="31"/>
      <c r="Z602" s="31"/>
      <c r="AA602" s="31"/>
    </row>
    <row r="603" spans="1:27" s="6" customFormat="1">
      <c r="A603" s="10"/>
      <c r="B603" s="31"/>
      <c r="C603" s="177"/>
      <c r="D603" s="31"/>
      <c r="E603" s="178" t="str">
        <f>IF($C603="","",VLOOKUP($C603,分類コード!$B$1:$C$11,2,0))</f>
        <v/>
      </c>
      <c r="F603" s="30"/>
      <c r="G603" s="28"/>
      <c r="H603" s="13"/>
      <c r="I603" s="28"/>
      <c r="M603" s="31"/>
      <c r="N603" s="31"/>
      <c r="O603" s="31"/>
      <c r="P603" s="31"/>
      <c r="Q603" s="31"/>
      <c r="R603" s="31"/>
      <c r="S603" s="31"/>
      <c r="T603" s="31"/>
      <c r="U603" s="31"/>
      <c r="Y603" s="31"/>
      <c r="Z603" s="31"/>
      <c r="AA603" s="31"/>
    </row>
    <row r="604" spans="1:27" s="6" customFormat="1">
      <c r="A604" s="10"/>
      <c r="B604" s="31"/>
      <c r="C604" s="177"/>
      <c r="D604" s="31"/>
      <c r="E604" s="178" t="str">
        <f>IF($C604="","",VLOOKUP($C604,分類コード!$B$1:$C$11,2,0))</f>
        <v/>
      </c>
      <c r="F604" s="30"/>
      <c r="G604" s="28"/>
      <c r="H604" s="13"/>
      <c r="I604" s="28"/>
      <c r="M604" s="31"/>
      <c r="N604" s="31"/>
      <c r="O604" s="31"/>
      <c r="P604" s="31"/>
      <c r="Q604" s="31"/>
      <c r="R604" s="31"/>
      <c r="S604" s="31"/>
      <c r="T604" s="31"/>
      <c r="U604" s="31"/>
      <c r="Y604" s="31"/>
      <c r="Z604" s="31"/>
      <c r="AA604" s="31"/>
    </row>
    <row r="605" spans="1:27" s="6" customFormat="1">
      <c r="A605" s="10"/>
      <c r="B605" s="31"/>
      <c r="C605" s="177"/>
      <c r="D605" s="31"/>
      <c r="E605" s="178" t="str">
        <f>IF($C605="","",VLOOKUP($C605,分類コード!$B$1:$C$11,2,0))</f>
        <v/>
      </c>
      <c r="F605" s="30"/>
      <c r="G605" s="28"/>
      <c r="H605" s="13"/>
      <c r="I605" s="28"/>
      <c r="M605" s="31"/>
      <c r="N605" s="31"/>
      <c r="O605" s="31"/>
      <c r="P605" s="31"/>
      <c r="Q605" s="31"/>
      <c r="R605" s="31"/>
      <c r="S605" s="31"/>
      <c r="T605" s="31"/>
      <c r="U605" s="31"/>
      <c r="Y605" s="31"/>
      <c r="Z605" s="31"/>
      <c r="AA605" s="31"/>
    </row>
    <row r="606" spans="1:27" s="6" customFormat="1">
      <c r="A606" s="10"/>
      <c r="B606" s="31"/>
      <c r="C606" s="177"/>
      <c r="D606" s="31"/>
      <c r="E606" s="178" t="str">
        <f>IF($C606="","",VLOOKUP($C606,分類コード!$B$1:$C$11,2,0))</f>
        <v/>
      </c>
      <c r="F606" s="30"/>
      <c r="G606" s="28"/>
      <c r="H606" s="13"/>
      <c r="I606" s="28"/>
      <c r="M606" s="31"/>
      <c r="N606" s="31"/>
      <c r="O606" s="31"/>
      <c r="P606" s="31"/>
      <c r="Q606" s="31"/>
      <c r="R606" s="31"/>
      <c r="S606" s="31"/>
      <c r="T606" s="31"/>
      <c r="U606" s="31"/>
      <c r="Y606" s="31"/>
      <c r="Z606" s="31"/>
      <c r="AA606" s="31"/>
    </row>
    <row r="607" spans="1:27" s="6" customFormat="1">
      <c r="A607" s="10"/>
      <c r="B607" s="31"/>
      <c r="C607" s="177"/>
      <c r="D607" s="31"/>
      <c r="E607" s="178" t="str">
        <f>IF($C607="","",VLOOKUP($C607,分類コード!$B$1:$C$11,2,0))</f>
        <v/>
      </c>
      <c r="F607" s="30"/>
      <c r="G607" s="28"/>
      <c r="H607" s="13"/>
      <c r="I607" s="28"/>
      <c r="M607" s="31"/>
      <c r="N607" s="31"/>
      <c r="O607" s="31"/>
      <c r="P607" s="31"/>
      <c r="Q607" s="31"/>
      <c r="R607" s="31"/>
      <c r="S607" s="31"/>
      <c r="T607" s="31"/>
      <c r="U607" s="31"/>
      <c r="Y607" s="31"/>
      <c r="Z607" s="31"/>
      <c r="AA607" s="31"/>
    </row>
    <row r="608" spans="1:27" s="6" customFormat="1">
      <c r="A608" s="10"/>
      <c r="B608" s="31"/>
      <c r="C608" s="177"/>
      <c r="D608" s="31"/>
      <c r="E608" s="178" t="str">
        <f>IF($C608="","",VLOOKUP($C608,分類コード!$B$1:$C$11,2,0))</f>
        <v/>
      </c>
      <c r="F608" s="30"/>
      <c r="G608" s="28"/>
      <c r="H608" s="13"/>
      <c r="I608" s="28"/>
      <c r="M608" s="31"/>
      <c r="N608" s="31"/>
      <c r="O608" s="31"/>
      <c r="P608" s="31"/>
      <c r="Q608" s="31"/>
      <c r="R608" s="31"/>
      <c r="S608" s="31"/>
      <c r="T608" s="31"/>
      <c r="U608" s="31"/>
      <c r="Y608" s="31"/>
      <c r="Z608" s="31"/>
      <c r="AA608" s="31"/>
    </row>
    <row r="609" spans="1:27" s="6" customFormat="1">
      <c r="A609" s="10"/>
      <c r="B609" s="31"/>
      <c r="C609" s="177"/>
      <c r="D609" s="31"/>
      <c r="E609" s="178" t="str">
        <f>IF($C609="","",VLOOKUP($C609,分類コード!$B$1:$C$11,2,0))</f>
        <v/>
      </c>
      <c r="F609" s="30"/>
      <c r="G609" s="28"/>
      <c r="H609" s="13"/>
      <c r="I609" s="28"/>
      <c r="M609" s="31"/>
      <c r="N609" s="31"/>
      <c r="O609" s="31"/>
      <c r="P609" s="31"/>
      <c r="Q609" s="31"/>
      <c r="R609" s="31"/>
      <c r="S609" s="31"/>
      <c r="T609" s="31"/>
      <c r="U609" s="31"/>
      <c r="Y609" s="31"/>
      <c r="Z609" s="31"/>
      <c r="AA609" s="31"/>
    </row>
    <row r="610" spans="1:27" s="6" customFormat="1">
      <c r="A610" s="10"/>
      <c r="B610" s="31"/>
      <c r="C610" s="177"/>
      <c r="D610" s="31"/>
      <c r="E610" s="178" t="str">
        <f>IF($C610="","",VLOOKUP($C610,分類コード!$B$1:$C$11,2,0))</f>
        <v/>
      </c>
      <c r="F610" s="30"/>
      <c r="G610" s="28"/>
      <c r="H610" s="13"/>
      <c r="I610" s="28"/>
      <c r="M610" s="31"/>
      <c r="N610" s="31"/>
      <c r="O610" s="31"/>
      <c r="P610" s="31"/>
      <c r="Q610" s="31"/>
      <c r="R610" s="31"/>
      <c r="S610" s="31"/>
      <c r="T610" s="31"/>
      <c r="U610" s="31"/>
      <c r="Y610" s="31"/>
      <c r="Z610" s="31"/>
      <c r="AA610" s="31"/>
    </row>
    <row r="611" spans="1:27" s="6" customFormat="1">
      <c r="A611" s="10"/>
      <c r="B611" s="31"/>
      <c r="C611" s="177"/>
      <c r="D611" s="31"/>
      <c r="E611" s="178" t="str">
        <f>IF($C611="","",VLOOKUP($C611,分類コード!$B$1:$C$11,2,0))</f>
        <v/>
      </c>
      <c r="F611" s="30"/>
      <c r="G611" s="28"/>
      <c r="H611" s="13"/>
      <c r="I611" s="28"/>
      <c r="M611" s="31"/>
      <c r="N611" s="31"/>
      <c r="O611" s="31"/>
      <c r="P611" s="31"/>
      <c r="Q611" s="31"/>
      <c r="R611" s="31"/>
      <c r="S611" s="31"/>
      <c r="T611" s="31"/>
      <c r="U611" s="31"/>
      <c r="Y611" s="31"/>
      <c r="Z611" s="31"/>
      <c r="AA611" s="31"/>
    </row>
    <row r="612" spans="1:27" s="6" customFormat="1">
      <c r="A612" s="10"/>
      <c r="B612" s="31"/>
      <c r="C612" s="177"/>
      <c r="D612" s="31"/>
      <c r="E612" s="178" t="str">
        <f>IF($C612="","",VLOOKUP($C612,分類コード!$B$1:$C$11,2,0))</f>
        <v/>
      </c>
      <c r="F612" s="30"/>
      <c r="G612" s="28"/>
      <c r="H612" s="13"/>
      <c r="I612" s="28"/>
      <c r="M612" s="31"/>
      <c r="N612" s="31"/>
      <c r="O612" s="31"/>
      <c r="P612" s="31"/>
      <c r="Q612" s="31"/>
      <c r="R612" s="31"/>
      <c r="S612" s="31"/>
      <c r="T612" s="31"/>
      <c r="U612" s="31"/>
      <c r="Y612" s="31"/>
      <c r="Z612" s="31"/>
      <c r="AA612" s="31"/>
    </row>
    <row r="613" spans="1:27" s="6" customFormat="1">
      <c r="A613" s="10"/>
      <c r="B613" s="31"/>
      <c r="C613" s="177"/>
      <c r="D613" s="31"/>
      <c r="E613" s="178" t="str">
        <f>IF($C613="","",VLOOKUP($C613,分類コード!$B$1:$C$11,2,0))</f>
        <v/>
      </c>
      <c r="F613" s="30"/>
      <c r="G613" s="28"/>
      <c r="H613" s="13"/>
      <c r="I613" s="28"/>
      <c r="M613" s="31"/>
      <c r="N613" s="31"/>
      <c r="O613" s="31"/>
      <c r="P613" s="31"/>
      <c r="Q613" s="31"/>
      <c r="R613" s="31"/>
      <c r="S613" s="31"/>
      <c r="T613" s="31"/>
      <c r="U613" s="31"/>
      <c r="Y613" s="31"/>
      <c r="Z613" s="31"/>
      <c r="AA613" s="31"/>
    </row>
    <row r="614" spans="1:27" s="6" customFormat="1">
      <c r="A614" s="10"/>
      <c r="B614" s="31"/>
      <c r="C614" s="177"/>
      <c r="D614" s="31"/>
      <c r="E614" s="178" t="str">
        <f>IF($C614="","",VLOOKUP($C614,分類コード!$B$1:$C$11,2,0))</f>
        <v/>
      </c>
      <c r="F614" s="30"/>
      <c r="G614" s="28"/>
      <c r="H614" s="13"/>
      <c r="I614" s="28"/>
      <c r="M614" s="31"/>
      <c r="N614" s="31"/>
      <c r="O614" s="31"/>
      <c r="P614" s="31"/>
      <c r="Q614" s="31"/>
      <c r="R614" s="31"/>
      <c r="S614" s="31"/>
      <c r="T614" s="31"/>
      <c r="U614" s="31"/>
      <c r="Y614" s="31"/>
      <c r="Z614" s="31"/>
      <c r="AA614" s="31"/>
    </row>
    <row r="615" spans="1:27" s="6" customFormat="1">
      <c r="A615" s="10"/>
      <c r="B615" s="31"/>
      <c r="C615" s="177"/>
      <c r="D615" s="31"/>
      <c r="E615" s="178" t="str">
        <f>IF($C615="","",VLOOKUP($C615,分類コード!$B$1:$C$11,2,0))</f>
        <v/>
      </c>
      <c r="F615" s="30"/>
      <c r="G615" s="28"/>
      <c r="H615" s="13"/>
      <c r="I615" s="28"/>
      <c r="M615" s="31"/>
      <c r="N615" s="31"/>
      <c r="O615" s="31"/>
      <c r="P615" s="31"/>
      <c r="Q615" s="31"/>
      <c r="R615" s="31"/>
      <c r="S615" s="31"/>
      <c r="T615" s="31"/>
      <c r="U615" s="31"/>
      <c r="Y615" s="31"/>
      <c r="Z615" s="31"/>
      <c r="AA615" s="31"/>
    </row>
    <row r="616" spans="1:27" s="6" customFormat="1">
      <c r="A616" s="10"/>
      <c r="B616" s="31"/>
      <c r="C616" s="177"/>
      <c r="D616" s="31"/>
      <c r="E616" s="178" t="str">
        <f>IF($C616="","",VLOOKUP($C616,分類コード!$B$1:$C$11,2,0))</f>
        <v/>
      </c>
      <c r="F616" s="30"/>
      <c r="G616" s="28"/>
      <c r="H616" s="13"/>
      <c r="I616" s="28"/>
      <c r="M616" s="31"/>
      <c r="N616" s="31"/>
      <c r="O616" s="31"/>
      <c r="P616" s="31"/>
      <c r="Q616" s="31"/>
      <c r="R616" s="31"/>
      <c r="S616" s="31"/>
      <c r="T616" s="31"/>
      <c r="U616" s="31"/>
      <c r="Y616" s="31"/>
      <c r="Z616" s="31"/>
      <c r="AA616" s="31"/>
    </row>
    <row r="617" spans="1:27" s="6" customFormat="1">
      <c r="A617" s="10"/>
      <c r="B617" s="31"/>
      <c r="C617" s="177"/>
      <c r="D617" s="31"/>
      <c r="E617" s="178" t="str">
        <f>IF($C617="","",VLOOKUP($C617,分類コード!$B$1:$C$11,2,0))</f>
        <v/>
      </c>
      <c r="F617" s="30"/>
      <c r="G617" s="28"/>
      <c r="H617" s="13"/>
      <c r="I617" s="28"/>
      <c r="M617" s="31"/>
      <c r="N617" s="31"/>
      <c r="O617" s="31"/>
      <c r="P617" s="31"/>
      <c r="Q617" s="31"/>
      <c r="R617" s="31"/>
      <c r="S617" s="31"/>
      <c r="T617" s="31"/>
      <c r="U617" s="31"/>
      <c r="Y617" s="31"/>
      <c r="Z617" s="31"/>
      <c r="AA617" s="31"/>
    </row>
    <row r="618" spans="1:27" s="6" customFormat="1">
      <c r="A618" s="10"/>
      <c r="B618" s="31"/>
      <c r="C618" s="177"/>
      <c r="D618" s="31"/>
      <c r="E618" s="178" t="str">
        <f>IF($C618="","",VLOOKUP($C618,分類コード!$B$1:$C$11,2,0))</f>
        <v/>
      </c>
      <c r="F618" s="30"/>
      <c r="G618" s="28"/>
      <c r="H618" s="13"/>
      <c r="I618" s="28"/>
      <c r="M618" s="31"/>
      <c r="N618" s="31"/>
      <c r="O618" s="31"/>
      <c r="P618" s="31"/>
      <c r="Q618" s="31"/>
      <c r="R618" s="31"/>
      <c r="S618" s="31"/>
      <c r="T618" s="31"/>
      <c r="U618" s="31"/>
      <c r="Y618" s="31"/>
      <c r="Z618" s="31"/>
      <c r="AA618" s="31"/>
    </row>
    <row r="619" spans="1:27" s="6" customFormat="1">
      <c r="A619" s="10"/>
      <c r="B619" s="31"/>
      <c r="C619" s="177"/>
      <c r="D619" s="31"/>
      <c r="E619" s="178" t="str">
        <f>IF($C619="","",VLOOKUP($C619,分類コード!$B$1:$C$11,2,0))</f>
        <v/>
      </c>
      <c r="F619" s="30"/>
      <c r="G619" s="28"/>
      <c r="H619" s="13"/>
      <c r="I619" s="28"/>
      <c r="M619" s="31"/>
      <c r="N619" s="31"/>
      <c r="O619" s="31"/>
      <c r="P619" s="31"/>
      <c r="Q619" s="31"/>
      <c r="R619" s="31"/>
      <c r="S619" s="31"/>
      <c r="T619" s="31"/>
      <c r="U619" s="31"/>
      <c r="Y619" s="31"/>
      <c r="Z619" s="31"/>
      <c r="AA619" s="31"/>
    </row>
    <row r="620" spans="1:27" s="6" customFormat="1">
      <c r="A620" s="10"/>
      <c r="B620" s="31"/>
      <c r="C620" s="177"/>
      <c r="D620" s="31"/>
      <c r="E620" s="178" t="str">
        <f>IF($C620="","",VLOOKUP($C620,分類コード!$B$1:$C$11,2,0))</f>
        <v/>
      </c>
      <c r="F620" s="30"/>
      <c r="G620" s="28"/>
      <c r="H620" s="13"/>
      <c r="I620" s="28"/>
      <c r="M620" s="31"/>
      <c r="N620" s="31"/>
      <c r="O620" s="31"/>
      <c r="P620" s="31"/>
      <c r="Q620" s="31"/>
      <c r="R620" s="31"/>
      <c r="S620" s="31"/>
      <c r="T620" s="31"/>
      <c r="U620" s="31"/>
      <c r="Y620" s="31"/>
      <c r="Z620" s="31"/>
      <c r="AA620" s="31"/>
    </row>
    <row r="621" spans="1:27" s="6" customFormat="1">
      <c r="A621" s="10"/>
      <c r="B621" s="31"/>
      <c r="C621" s="177"/>
      <c r="D621" s="31"/>
      <c r="E621" s="178" t="str">
        <f>IF($C621="","",VLOOKUP($C621,分類コード!$B$1:$C$11,2,0))</f>
        <v/>
      </c>
      <c r="F621" s="30"/>
      <c r="G621" s="28"/>
      <c r="H621" s="13"/>
      <c r="I621" s="28"/>
      <c r="M621" s="31"/>
      <c r="N621" s="31"/>
      <c r="O621" s="31"/>
      <c r="P621" s="31"/>
      <c r="Q621" s="31"/>
      <c r="R621" s="31"/>
      <c r="S621" s="31"/>
      <c r="T621" s="31"/>
      <c r="U621" s="31"/>
      <c r="Y621" s="31"/>
      <c r="Z621" s="31"/>
      <c r="AA621" s="31"/>
    </row>
    <row r="622" spans="1:27" s="6" customFormat="1">
      <c r="A622" s="10"/>
      <c r="B622" s="31"/>
      <c r="C622" s="177"/>
      <c r="D622" s="31"/>
      <c r="E622" s="178" t="str">
        <f>IF($C622="","",VLOOKUP($C622,分類コード!$B$1:$C$11,2,0))</f>
        <v/>
      </c>
      <c r="F622" s="30"/>
      <c r="G622" s="28"/>
      <c r="H622" s="13"/>
      <c r="I622" s="28"/>
      <c r="M622" s="31"/>
      <c r="N622" s="31"/>
      <c r="O622" s="31"/>
      <c r="P622" s="31"/>
      <c r="Q622" s="31"/>
      <c r="R622" s="31"/>
      <c r="S622" s="31"/>
      <c r="T622" s="31"/>
      <c r="U622" s="31"/>
      <c r="Y622" s="31"/>
      <c r="Z622" s="31"/>
      <c r="AA622" s="31"/>
    </row>
    <row r="623" spans="1:27" s="6" customFormat="1">
      <c r="A623" s="10"/>
      <c r="B623" s="31"/>
      <c r="C623" s="177"/>
      <c r="D623" s="31"/>
      <c r="E623" s="178" t="str">
        <f>IF($C623="","",VLOOKUP($C623,分類コード!$B$1:$C$11,2,0))</f>
        <v/>
      </c>
      <c r="F623" s="30"/>
      <c r="G623" s="28"/>
      <c r="H623" s="13"/>
      <c r="I623" s="28"/>
      <c r="M623" s="31"/>
      <c r="N623" s="31"/>
      <c r="O623" s="31"/>
      <c r="P623" s="31"/>
      <c r="Q623" s="31"/>
      <c r="R623" s="31"/>
      <c r="S623" s="31"/>
      <c r="T623" s="31"/>
      <c r="U623" s="31"/>
      <c r="Y623" s="31"/>
      <c r="Z623" s="31"/>
      <c r="AA623" s="31"/>
    </row>
    <row r="624" spans="1:27" s="6" customFormat="1">
      <c r="A624" s="10"/>
      <c r="B624" s="31"/>
      <c r="C624" s="177"/>
      <c r="D624" s="31"/>
      <c r="E624" s="178" t="str">
        <f>IF($C624="","",VLOOKUP($C624,分類コード!$B$1:$C$11,2,0))</f>
        <v/>
      </c>
      <c r="F624" s="30"/>
      <c r="G624" s="28"/>
      <c r="H624" s="13"/>
      <c r="I624" s="28"/>
      <c r="M624" s="31"/>
      <c r="N624" s="31"/>
      <c r="O624" s="31"/>
      <c r="P624" s="31"/>
      <c r="Q624" s="31"/>
      <c r="R624" s="31"/>
      <c r="S624" s="31"/>
      <c r="T624" s="31"/>
      <c r="U624" s="31"/>
      <c r="Y624" s="31"/>
      <c r="Z624" s="31"/>
      <c r="AA624" s="31"/>
    </row>
    <row r="625" spans="1:27" s="6" customFormat="1">
      <c r="A625" s="10"/>
      <c r="B625" s="31"/>
      <c r="C625" s="177"/>
      <c r="D625" s="31"/>
      <c r="E625" s="178" t="str">
        <f>IF($C625="","",VLOOKUP($C625,分類コード!$B$1:$C$11,2,0))</f>
        <v/>
      </c>
      <c r="F625" s="30"/>
      <c r="G625" s="28"/>
      <c r="H625" s="13"/>
      <c r="I625" s="28"/>
      <c r="M625" s="31"/>
      <c r="N625" s="31"/>
      <c r="O625" s="31"/>
      <c r="P625" s="31"/>
      <c r="Q625" s="31"/>
      <c r="R625" s="31"/>
      <c r="S625" s="31"/>
      <c r="T625" s="31"/>
      <c r="U625" s="31"/>
      <c r="Y625" s="31"/>
      <c r="Z625" s="31"/>
      <c r="AA625" s="31"/>
    </row>
    <row r="626" spans="1:27" s="6" customFormat="1">
      <c r="A626" s="10"/>
      <c r="B626" s="31"/>
      <c r="C626" s="177"/>
      <c r="D626" s="31"/>
      <c r="E626" s="178" t="str">
        <f>IF($C626="","",VLOOKUP($C626,分類コード!$B$1:$C$11,2,0))</f>
        <v/>
      </c>
      <c r="F626" s="30"/>
      <c r="G626" s="28"/>
      <c r="H626" s="13"/>
      <c r="I626" s="28"/>
      <c r="M626" s="31"/>
      <c r="N626" s="31"/>
      <c r="O626" s="31"/>
      <c r="P626" s="31"/>
      <c r="Q626" s="31"/>
      <c r="R626" s="31"/>
      <c r="S626" s="31"/>
      <c r="T626" s="31"/>
      <c r="U626" s="31"/>
      <c r="Y626" s="31"/>
      <c r="Z626" s="31"/>
      <c r="AA626" s="31"/>
    </row>
    <row r="627" spans="1:27" s="6" customFormat="1">
      <c r="A627" s="10"/>
      <c r="B627" s="31"/>
      <c r="C627" s="177"/>
      <c r="D627" s="31"/>
      <c r="E627" s="178" t="str">
        <f>IF($C627="","",VLOOKUP($C627,分類コード!$B$1:$C$11,2,0))</f>
        <v/>
      </c>
      <c r="F627" s="30"/>
      <c r="G627" s="28"/>
      <c r="H627" s="13"/>
      <c r="I627" s="28"/>
      <c r="M627" s="31"/>
      <c r="N627" s="31"/>
      <c r="O627" s="31"/>
      <c r="P627" s="31"/>
      <c r="Q627" s="31"/>
      <c r="R627" s="31"/>
      <c r="S627" s="31"/>
      <c r="T627" s="31"/>
      <c r="U627" s="31"/>
      <c r="Y627" s="31"/>
      <c r="Z627" s="31"/>
      <c r="AA627" s="31"/>
    </row>
    <row r="628" spans="1:27" s="6" customFormat="1">
      <c r="A628" s="10"/>
      <c r="B628" s="31"/>
      <c r="C628" s="177"/>
      <c r="D628" s="31"/>
      <c r="E628" s="178" t="str">
        <f>IF($C628="","",VLOOKUP($C628,分類コード!$B$1:$C$11,2,0))</f>
        <v/>
      </c>
      <c r="F628" s="30"/>
      <c r="G628" s="28"/>
      <c r="H628" s="13"/>
      <c r="I628" s="28"/>
      <c r="M628" s="31"/>
      <c r="N628" s="31"/>
      <c r="O628" s="31"/>
      <c r="P628" s="31"/>
      <c r="Q628" s="31"/>
      <c r="R628" s="31"/>
      <c r="S628" s="31"/>
      <c r="T628" s="31"/>
      <c r="U628" s="31"/>
      <c r="Y628" s="31"/>
      <c r="Z628" s="31"/>
      <c r="AA628" s="31"/>
    </row>
    <row r="629" spans="1:27" s="6" customFormat="1">
      <c r="A629" s="10"/>
      <c r="B629" s="31"/>
      <c r="C629" s="177"/>
      <c r="D629" s="31"/>
      <c r="E629" s="178" t="str">
        <f>IF($C629="","",VLOOKUP($C629,分類コード!$B$1:$C$11,2,0))</f>
        <v/>
      </c>
      <c r="F629" s="30"/>
      <c r="G629" s="28"/>
      <c r="H629" s="13"/>
      <c r="I629" s="28"/>
      <c r="M629" s="31"/>
      <c r="N629" s="31"/>
      <c r="O629" s="31"/>
      <c r="P629" s="31"/>
      <c r="Q629" s="31"/>
      <c r="R629" s="31"/>
      <c r="S629" s="31"/>
      <c r="T629" s="31"/>
      <c r="U629" s="31"/>
      <c r="Y629" s="31"/>
      <c r="Z629" s="31"/>
      <c r="AA629" s="31"/>
    </row>
    <row r="630" spans="1:27" s="6" customFormat="1">
      <c r="A630" s="10"/>
      <c r="B630" s="31"/>
      <c r="C630" s="177"/>
      <c r="D630" s="31"/>
      <c r="E630" s="178" t="str">
        <f>IF($C630="","",VLOOKUP($C630,分類コード!$B$1:$C$11,2,0))</f>
        <v/>
      </c>
      <c r="F630" s="30"/>
      <c r="G630" s="28"/>
      <c r="H630" s="13"/>
      <c r="I630" s="28"/>
      <c r="M630" s="31"/>
      <c r="N630" s="31"/>
      <c r="O630" s="31"/>
      <c r="P630" s="31"/>
      <c r="Q630" s="31"/>
      <c r="R630" s="31"/>
      <c r="S630" s="31"/>
      <c r="T630" s="31"/>
      <c r="U630" s="31"/>
      <c r="Y630" s="31"/>
      <c r="Z630" s="31"/>
      <c r="AA630" s="31"/>
    </row>
    <row r="631" spans="1:27" s="6" customFormat="1">
      <c r="A631" s="10"/>
      <c r="B631" s="31"/>
      <c r="C631" s="177"/>
      <c r="D631" s="31"/>
      <c r="E631" s="178" t="str">
        <f>IF($C631="","",VLOOKUP($C631,分類コード!$B$1:$C$11,2,0))</f>
        <v/>
      </c>
      <c r="F631" s="30"/>
      <c r="G631" s="28"/>
      <c r="H631" s="13"/>
      <c r="I631" s="28"/>
      <c r="M631" s="31"/>
      <c r="N631" s="31"/>
      <c r="O631" s="31"/>
      <c r="P631" s="31"/>
      <c r="Q631" s="31"/>
      <c r="R631" s="31"/>
      <c r="S631" s="31"/>
      <c r="T631" s="31"/>
      <c r="U631" s="31"/>
      <c r="Y631" s="31"/>
      <c r="Z631" s="31"/>
      <c r="AA631" s="31"/>
    </row>
    <row r="632" spans="1:27" s="6" customFormat="1">
      <c r="A632" s="10"/>
      <c r="B632" s="31"/>
      <c r="C632" s="177"/>
      <c r="D632" s="31"/>
      <c r="E632" s="178" t="str">
        <f>IF($C632="","",VLOOKUP($C632,分類コード!$B$1:$C$11,2,0))</f>
        <v/>
      </c>
      <c r="F632" s="30"/>
      <c r="G632" s="28"/>
      <c r="H632" s="13"/>
      <c r="I632" s="28"/>
      <c r="M632" s="31"/>
      <c r="N632" s="31"/>
      <c r="O632" s="31"/>
      <c r="P632" s="31"/>
      <c r="Q632" s="31"/>
      <c r="R632" s="31"/>
      <c r="S632" s="31"/>
      <c r="T632" s="31"/>
      <c r="U632" s="31"/>
      <c r="Y632" s="31"/>
      <c r="Z632" s="31"/>
      <c r="AA632" s="31"/>
    </row>
    <row r="633" spans="1:27" s="6" customFormat="1">
      <c r="A633" s="10"/>
      <c r="B633" s="31"/>
      <c r="C633" s="177"/>
      <c r="D633" s="31"/>
      <c r="E633" s="178" t="str">
        <f>IF($C633="","",VLOOKUP($C633,分類コード!$B$1:$C$11,2,0))</f>
        <v/>
      </c>
      <c r="F633" s="30"/>
      <c r="G633" s="28"/>
      <c r="H633" s="13"/>
      <c r="I633" s="28"/>
      <c r="M633" s="31"/>
      <c r="N633" s="31"/>
      <c r="O633" s="31"/>
      <c r="P633" s="31"/>
      <c r="Q633" s="31"/>
      <c r="R633" s="31"/>
      <c r="S633" s="31"/>
      <c r="T633" s="31"/>
      <c r="U633" s="31"/>
      <c r="Y633" s="31"/>
      <c r="Z633" s="31"/>
      <c r="AA633" s="31"/>
    </row>
    <row r="634" spans="1:27" s="6" customFormat="1">
      <c r="A634" s="10"/>
      <c r="B634" s="31"/>
      <c r="C634" s="177"/>
      <c r="D634" s="31"/>
      <c r="E634" s="178" t="str">
        <f>IF($C634="","",VLOOKUP($C634,分類コード!$B$1:$C$11,2,0))</f>
        <v/>
      </c>
      <c r="F634" s="30"/>
      <c r="G634" s="28"/>
      <c r="H634" s="13"/>
      <c r="I634" s="28"/>
      <c r="M634" s="31"/>
      <c r="N634" s="31"/>
      <c r="O634" s="31"/>
      <c r="P634" s="31"/>
      <c r="Q634" s="31"/>
      <c r="R634" s="31"/>
      <c r="S634" s="31"/>
      <c r="T634" s="31"/>
      <c r="U634" s="31"/>
      <c r="Y634" s="31"/>
      <c r="Z634" s="31"/>
      <c r="AA634" s="31"/>
    </row>
    <row r="635" spans="1:27" s="6" customFormat="1">
      <c r="A635" s="10"/>
      <c r="B635" s="31"/>
      <c r="C635" s="177"/>
      <c r="D635" s="31"/>
      <c r="E635" s="178" t="str">
        <f>IF($C635="","",VLOOKUP($C635,分類コード!$B$1:$C$11,2,0))</f>
        <v/>
      </c>
      <c r="F635" s="30"/>
      <c r="G635" s="28"/>
      <c r="H635" s="13"/>
      <c r="I635" s="28"/>
      <c r="M635" s="31"/>
      <c r="N635" s="31"/>
      <c r="O635" s="31"/>
      <c r="P635" s="31"/>
      <c r="Q635" s="31"/>
      <c r="R635" s="31"/>
      <c r="S635" s="31"/>
      <c r="T635" s="31"/>
      <c r="U635" s="31"/>
      <c r="Y635" s="31"/>
      <c r="Z635" s="31"/>
      <c r="AA635" s="31"/>
    </row>
    <row r="636" spans="1:27" s="6" customFormat="1">
      <c r="A636" s="10"/>
      <c r="B636" s="31"/>
      <c r="C636" s="177"/>
      <c r="D636" s="31"/>
      <c r="E636" s="178" t="str">
        <f>IF($C636="","",VLOOKUP($C636,分類コード!$B$1:$C$11,2,0))</f>
        <v/>
      </c>
      <c r="F636" s="30"/>
      <c r="G636" s="28"/>
      <c r="H636" s="13"/>
      <c r="I636" s="28"/>
      <c r="M636" s="31"/>
      <c r="N636" s="31"/>
      <c r="O636" s="31"/>
      <c r="P636" s="31"/>
      <c r="Q636" s="31"/>
      <c r="R636" s="31"/>
      <c r="S636" s="31"/>
      <c r="T636" s="31"/>
      <c r="U636" s="31"/>
      <c r="Y636" s="31"/>
      <c r="Z636" s="31"/>
      <c r="AA636" s="31"/>
    </row>
    <row r="637" spans="1:27" s="6" customFormat="1">
      <c r="A637" s="10"/>
      <c r="B637" s="31"/>
      <c r="C637" s="177"/>
      <c r="D637" s="31"/>
      <c r="E637" s="178" t="str">
        <f>IF($C637="","",VLOOKUP($C637,分類コード!$B$1:$C$11,2,0))</f>
        <v/>
      </c>
      <c r="F637" s="30"/>
      <c r="G637" s="28"/>
      <c r="H637" s="13"/>
      <c r="I637" s="28"/>
      <c r="M637" s="31"/>
      <c r="N637" s="31"/>
      <c r="O637" s="31"/>
      <c r="P637" s="31"/>
      <c r="Q637" s="31"/>
      <c r="R637" s="31"/>
      <c r="S637" s="31"/>
      <c r="T637" s="31"/>
      <c r="U637" s="31"/>
      <c r="Y637" s="31"/>
      <c r="Z637" s="31"/>
      <c r="AA637" s="31"/>
    </row>
    <row r="638" spans="1:27" s="6" customFormat="1">
      <c r="A638" s="10"/>
      <c r="B638" s="31"/>
      <c r="C638" s="177"/>
      <c r="D638" s="31"/>
      <c r="E638" s="178" t="str">
        <f>IF($C638="","",VLOOKUP($C638,分類コード!$B$1:$C$11,2,0))</f>
        <v/>
      </c>
      <c r="F638" s="30"/>
      <c r="G638" s="28"/>
      <c r="H638" s="13"/>
      <c r="I638" s="28"/>
      <c r="M638" s="31"/>
      <c r="N638" s="31"/>
      <c r="O638" s="31"/>
      <c r="P638" s="31"/>
      <c r="Q638" s="31"/>
      <c r="R638" s="31"/>
      <c r="S638" s="31"/>
      <c r="T638" s="31"/>
      <c r="U638" s="31"/>
      <c r="Y638" s="31"/>
      <c r="Z638" s="31"/>
      <c r="AA638" s="31"/>
    </row>
    <row r="639" spans="1:27" s="6" customFormat="1">
      <c r="A639" s="10"/>
      <c r="B639" s="31"/>
      <c r="C639" s="177"/>
      <c r="D639" s="31"/>
      <c r="E639" s="178" t="str">
        <f>IF($C639="","",VLOOKUP($C639,分類コード!$B$1:$C$11,2,0))</f>
        <v/>
      </c>
      <c r="F639" s="30"/>
      <c r="G639" s="28"/>
      <c r="H639" s="13"/>
      <c r="I639" s="28"/>
      <c r="M639" s="31"/>
      <c r="N639" s="31"/>
      <c r="O639" s="31"/>
      <c r="P639" s="31"/>
      <c r="Q639" s="31"/>
      <c r="R639" s="31"/>
      <c r="S639" s="31"/>
      <c r="T639" s="31"/>
      <c r="U639" s="31"/>
      <c r="Y639" s="31"/>
      <c r="Z639" s="31"/>
      <c r="AA639" s="31"/>
    </row>
    <row r="640" spans="1:27" s="6" customFormat="1">
      <c r="A640" s="10"/>
      <c r="B640" s="31"/>
      <c r="C640" s="177"/>
      <c r="D640" s="31"/>
      <c r="E640" s="178" t="str">
        <f>IF($C640="","",VLOOKUP($C640,分類コード!$B$1:$C$11,2,0))</f>
        <v/>
      </c>
      <c r="F640" s="30"/>
      <c r="G640" s="28"/>
      <c r="H640" s="13"/>
      <c r="I640" s="28"/>
      <c r="M640" s="31"/>
      <c r="N640" s="31"/>
      <c r="O640" s="31"/>
      <c r="P640" s="31"/>
      <c r="Q640" s="31"/>
      <c r="R640" s="31"/>
      <c r="S640" s="31"/>
      <c r="T640" s="31"/>
      <c r="U640" s="31"/>
      <c r="Y640" s="31"/>
      <c r="Z640" s="31"/>
      <c r="AA640" s="31"/>
    </row>
    <row r="641" spans="1:27" s="6" customFormat="1">
      <c r="A641" s="10"/>
      <c r="B641" s="31"/>
      <c r="C641" s="177"/>
      <c r="D641" s="31"/>
      <c r="E641" s="178" t="str">
        <f>IF($C641="","",VLOOKUP($C641,分類コード!$B$1:$C$11,2,0))</f>
        <v/>
      </c>
      <c r="F641" s="30"/>
      <c r="G641" s="28"/>
      <c r="H641" s="13"/>
      <c r="I641" s="28"/>
      <c r="M641" s="31"/>
      <c r="N641" s="31"/>
      <c r="O641" s="31"/>
      <c r="P641" s="31"/>
      <c r="Q641" s="31"/>
      <c r="R641" s="31"/>
      <c r="S641" s="31"/>
      <c r="T641" s="31"/>
      <c r="U641" s="31"/>
      <c r="Y641" s="31"/>
      <c r="Z641" s="31"/>
      <c r="AA641" s="31"/>
    </row>
    <row r="642" spans="1:27" s="6" customFormat="1">
      <c r="A642" s="10"/>
      <c r="B642" s="31"/>
      <c r="C642" s="177"/>
      <c r="D642" s="31"/>
      <c r="E642" s="178" t="str">
        <f>IF($C642="","",VLOOKUP($C642,分類コード!$B$1:$C$11,2,0))</f>
        <v/>
      </c>
      <c r="F642" s="30"/>
      <c r="G642" s="28"/>
      <c r="H642" s="13"/>
      <c r="I642" s="28"/>
      <c r="M642" s="31"/>
      <c r="N642" s="31"/>
      <c r="O642" s="31"/>
      <c r="P642" s="31"/>
      <c r="Q642" s="31"/>
      <c r="R642" s="31"/>
      <c r="S642" s="31"/>
      <c r="T642" s="31"/>
      <c r="U642" s="31"/>
      <c r="Y642" s="31"/>
      <c r="Z642" s="31"/>
      <c r="AA642" s="31"/>
    </row>
    <row r="643" spans="1:27" s="6" customFormat="1">
      <c r="A643" s="10"/>
      <c r="B643" s="31"/>
      <c r="C643" s="177"/>
      <c r="D643" s="31"/>
      <c r="E643" s="178" t="str">
        <f>IF($C643="","",VLOOKUP($C643,分類コード!$B$1:$C$11,2,0))</f>
        <v/>
      </c>
      <c r="F643" s="30"/>
      <c r="G643" s="28"/>
      <c r="H643" s="13"/>
      <c r="I643" s="28"/>
      <c r="M643" s="31"/>
      <c r="N643" s="31"/>
      <c r="O643" s="31"/>
      <c r="P643" s="31"/>
      <c r="Q643" s="31"/>
      <c r="R643" s="31"/>
      <c r="S643" s="31"/>
      <c r="T643" s="31"/>
      <c r="U643" s="31"/>
      <c r="Y643" s="31"/>
      <c r="Z643" s="31"/>
      <c r="AA643" s="31"/>
    </row>
    <row r="644" spans="1:27" s="6" customFormat="1">
      <c r="A644" s="10"/>
      <c r="B644" s="31"/>
      <c r="C644" s="177"/>
      <c r="D644" s="31"/>
      <c r="E644" s="178" t="str">
        <f>IF($C644="","",VLOOKUP($C644,分類コード!$B$1:$C$11,2,0))</f>
        <v/>
      </c>
      <c r="F644" s="30"/>
      <c r="G644" s="28"/>
      <c r="H644" s="13"/>
      <c r="I644" s="28"/>
      <c r="M644" s="31"/>
      <c r="N644" s="31"/>
      <c r="O644" s="31"/>
      <c r="P644" s="31"/>
      <c r="Q644" s="31"/>
      <c r="R644" s="31"/>
      <c r="S644" s="31"/>
      <c r="T644" s="31"/>
      <c r="U644" s="31"/>
      <c r="Y644" s="31"/>
      <c r="Z644" s="31"/>
      <c r="AA644" s="31"/>
    </row>
    <row r="645" spans="1:27" s="6" customFormat="1">
      <c r="A645" s="10"/>
      <c r="B645" s="31"/>
      <c r="C645" s="177"/>
      <c r="D645" s="31"/>
      <c r="E645" s="178" t="str">
        <f>IF($C645="","",VLOOKUP($C645,分類コード!$B$1:$C$11,2,0))</f>
        <v/>
      </c>
      <c r="F645" s="30"/>
      <c r="G645" s="28"/>
      <c r="H645" s="13"/>
      <c r="I645" s="28"/>
      <c r="M645" s="31"/>
      <c r="N645" s="31"/>
      <c r="O645" s="31"/>
      <c r="P645" s="31"/>
      <c r="Q645" s="31"/>
      <c r="R645" s="31"/>
      <c r="S645" s="31"/>
      <c r="T645" s="31"/>
      <c r="U645" s="31"/>
      <c r="Y645" s="31"/>
      <c r="Z645" s="31"/>
      <c r="AA645" s="31"/>
    </row>
    <row r="646" spans="1:27" s="6" customFormat="1">
      <c r="A646" s="10"/>
      <c r="B646" s="31"/>
      <c r="C646" s="177"/>
      <c r="D646" s="31"/>
      <c r="E646" s="178" t="str">
        <f>IF($C646="","",VLOOKUP($C646,分類コード!$B$1:$C$11,2,0))</f>
        <v/>
      </c>
      <c r="F646" s="30"/>
      <c r="G646" s="28"/>
      <c r="H646" s="13"/>
      <c r="I646" s="28"/>
      <c r="M646" s="31"/>
      <c r="N646" s="31"/>
      <c r="O646" s="31"/>
      <c r="P646" s="31"/>
      <c r="Q646" s="31"/>
      <c r="R646" s="31"/>
      <c r="S646" s="31"/>
      <c r="T646" s="31"/>
      <c r="U646" s="31"/>
      <c r="Y646" s="31"/>
      <c r="Z646" s="31"/>
      <c r="AA646" s="31"/>
    </row>
    <row r="647" spans="1:27" s="6" customFormat="1">
      <c r="A647" s="10"/>
      <c r="B647" s="31"/>
      <c r="C647" s="177"/>
      <c r="D647" s="31"/>
      <c r="E647" s="178" t="str">
        <f>IF($C647="","",VLOOKUP($C647,分類コード!$B$1:$C$11,2,0))</f>
        <v/>
      </c>
      <c r="F647" s="30"/>
      <c r="G647" s="28"/>
      <c r="H647" s="13"/>
      <c r="I647" s="28"/>
      <c r="M647" s="31"/>
      <c r="N647" s="31"/>
      <c r="O647" s="31"/>
      <c r="P647" s="31"/>
      <c r="Q647" s="31"/>
      <c r="R647" s="31"/>
      <c r="S647" s="31"/>
      <c r="T647" s="31"/>
      <c r="U647" s="31"/>
      <c r="Y647" s="31"/>
      <c r="Z647" s="31"/>
      <c r="AA647" s="31"/>
    </row>
    <row r="648" spans="1:27" s="6" customFormat="1">
      <c r="A648" s="10"/>
      <c r="B648" s="31"/>
      <c r="C648" s="177"/>
      <c r="D648" s="31"/>
      <c r="E648" s="178" t="str">
        <f>IF($C648="","",VLOOKUP($C648,分類コード!$B$1:$C$11,2,0))</f>
        <v/>
      </c>
      <c r="F648" s="30"/>
      <c r="G648" s="28"/>
      <c r="H648" s="13"/>
      <c r="I648" s="28"/>
      <c r="M648" s="31"/>
      <c r="N648" s="31"/>
      <c r="O648" s="31"/>
      <c r="P648" s="31"/>
      <c r="Q648" s="31"/>
      <c r="R648" s="31"/>
      <c r="S648" s="31"/>
      <c r="T648" s="31"/>
      <c r="U648" s="31"/>
      <c r="Y648" s="31"/>
      <c r="Z648" s="31"/>
      <c r="AA648" s="31"/>
    </row>
    <row r="649" spans="1:27" s="6" customFormat="1">
      <c r="A649" s="10"/>
      <c r="B649" s="31"/>
      <c r="C649" s="177"/>
      <c r="D649" s="31"/>
      <c r="E649" s="178" t="str">
        <f>IF($C649="","",VLOOKUP($C649,分類コード!$B$1:$C$11,2,0))</f>
        <v/>
      </c>
      <c r="F649" s="30"/>
      <c r="G649" s="28"/>
      <c r="H649" s="13"/>
      <c r="I649" s="28"/>
      <c r="M649" s="31"/>
      <c r="N649" s="31"/>
      <c r="O649" s="31"/>
      <c r="P649" s="31"/>
      <c r="Q649" s="31"/>
      <c r="R649" s="31"/>
      <c r="S649" s="31"/>
      <c r="T649" s="31"/>
      <c r="U649" s="31"/>
      <c r="Y649" s="31"/>
      <c r="Z649" s="31"/>
      <c r="AA649" s="31"/>
    </row>
    <row r="650" spans="1:27" s="6" customFormat="1">
      <c r="A650" s="10"/>
      <c r="B650" s="31"/>
      <c r="C650" s="177"/>
      <c r="D650" s="31"/>
      <c r="E650" s="178" t="str">
        <f>IF($C650="","",VLOOKUP($C650,分類コード!$B$1:$C$11,2,0))</f>
        <v/>
      </c>
      <c r="F650" s="30"/>
      <c r="G650" s="28"/>
      <c r="H650" s="13"/>
      <c r="I650" s="28"/>
      <c r="M650" s="31"/>
      <c r="N650" s="31"/>
      <c r="O650" s="31"/>
      <c r="P650" s="31"/>
      <c r="Q650" s="31"/>
      <c r="R650" s="31"/>
      <c r="S650" s="31"/>
      <c r="T650" s="31"/>
      <c r="U650" s="31"/>
      <c r="Y650" s="31"/>
      <c r="Z650" s="31"/>
      <c r="AA650" s="31"/>
    </row>
    <row r="651" spans="1:27" s="6" customFormat="1">
      <c r="A651" s="10"/>
      <c r="B651" s="31"/>
      <c r="C651" s="177"/>
      <c r="D651" s="31"/>
      <c r="E651" s="178" t="str">
        <f>IF($C651="","",VLOOKUP($C651,分類コード!$B$1:$C$11,2,0))</f>
        <v/>
      </c>
      <c r="F651" s="30"/>
      <c r="G651" s="28"/>
      <c r="H651" s="13"/>
      <c r="I651" s="28"/>
      <c r="M651" s="31"/>
      <c r="N651" s="31"/>
      <c r="O651" s="31"/>
      <c r="P651" s="31"/>
      <c r="Q651" s="31"/>
      <c r="R651" s="31"/>
      <c r="S651" s="31"/>
      <c r="T651" s="31"/>
      <c r="U651" s="31"/>
      <c r="Y651" s="31"/>
      <c r="Z651" s="31"/>
      <c r="AA651" s="31"/>
    </row>
    <row r="652" spans="1:27" s="6" customFormat="1">
      <c r="A652" s="10"/>
      <c r="B652" s="31"/>
      <c r="C652" s="177"/>
      <c r="D652" s="31"/>
      <c r="E652" s="178" t="str">
        <f>IF($C652="","",VLOOKUP($C652,分類コード!$B$1:$C$11,2,0))</f>
        <v/>
      </c>
      <c r="F652" s="30"/>
      <c r="G652" s="28"/>
      <c r="H652" s="13"/>
      <c r="I652" s="28"/>
      <c r="M652" s="31"/>
      <c r="N652" s="31"/>
      <c r="O652" s="31"/>
      <c r="P652" s="31"/>
      <c r="Q652" s="31"/>
      <c r="R652" s="31"/>
      <c r="S652" s="31"/>
      <c r="T652" s="31"/>
      <c r="U652" s="31"/>
      <c r="Y652" s="31"/>
      <c r="Z652" s="31"/>
      <c r="AA652" s="31"/>
    </row>
    <row r="653" spans="1:27" s="6" customFormat="1">
      <c r="A653" s="10"/>
      <c r="B653" s="31"/>
      <c r="C653" s="177"/>
      <c r="D653" s="31"/>
      <c r="E653" s="178" t="str">
        <f>IF($C653="","",VLOOKUP($C653,分類コード!$B$1:$C$11,2,0))</f>
        <v/>
      </c>
      <c r="F653" s="30"/>
      <c r="G653" s="28"/>
      <c r="H653" s="13"/>
      <c r="I653" s="28"/>
      <c r="M653" s="31"/>
      <c r="N653" s="31"/>
      <c r="O653" s="31"/>
      <c r="P653" s="31"/>
      <c r="Q653" s="31"/>
      <c r="R653" s="31"/>
      <c r="S653" s="31"/>
      <c r="T653" s="31"/>
      <c r="U653" s="31"/>
      <c r="Y653" s="31"/>
      <c r="Z653" s="31"/>
      <c r="AA653" s="31"/>
    </row>
    <row r="654" spans="1:27" s="6" customFormat="1">
      <c r="A654" s="10"/>
      <c r="B654" s="31"/>
      <c r="C654" s="177"/>
      <c r="D654" s="31"/>
      <c r="E654" s="178" t="str">
        <f>IF($C654="","",VLOOKUP($C654,分類コード!$B$1:$C$11,2,0))</f>
        <v/>
      </c>
      <c r="F654" s="30"/>
      <c r="G654" s="28"/>
      <c r="H654" s="13"/>
      <c r="I654" s="28"/>
      <c r="M654" s="31"/>
      <c r="N654" s="31"/>
      <c r="O654" s="31"/>
      <c r="P654" s="31"/>
      <c r="Q654" s="31"/>
      <c r="R654" s="31"/>
      <c r="S654" s="31"/>
      <c r="T654" s="31"/>
      <c r="U654" s="31"/>
      <c r="Y654" s="31"/>
      <c r="Z654" s="31"/>
      <c r="AA654" s="31"/>
    </row>
    <row r="655" spans="1:27" s="6" customFormat="1">
      <c r="A655" s="10"/>
      <c r="B655" s="31"/>
      <c r="C655" s="177"/>
      <c r="D655" s="31"/>
      <c r="E655" s="178" t="str">
        <f>IF($C655="","",VLOOKUP($C655,分類コード!$B$1:$C$11,2,0))</f>
        <v/>
      </c>
      <c r="F655" s="30"/>
      <c r="G655" s="28"/>
      <c r="H655" s="13"/>
      <c r="I655" s="28"/>
      <c r="M655" s="31"/>
      <c r="N655" s="31"/>
      <c r="O655" s="31"/>
      <c r="P655" s="31"/>
      <c r="Q655" s="31"/>
      <c r="R655" s="31"/>
      <c r="S655" s="31"/>
      <c r="T655" s="31"/>
      <c r="U655" s="31"/>
      <c r="Y655" s="31"/>
      <c r="Z655" s="31"/>
      <c r="AA655" s="31"/>
    </row>
    <row r="656" spans="1:27" s="6" customFormat="1">
      <c r="A656" s="10"/>
      <c r="B656" s="31"/>
      <c r="C656" s="177"/>
      <c r="D656" s="31"/>
      <c r="E656" s="178" t="str">
        <f>IF($C656="","",VLOOKUP($C656,分類コード!$B$1:$C$11,2,0))</f>
        <v/>
      </c>
      <c r="F656" s="30"/>
      <c r="G656" s="28"/>
      <c r="H656" s="13"/>
      <c r="I656" s="28"/>
      <c r="M656" s="31"/>
      <c r="N656" s="31"/>
      <c r="O656" s="31"/>
      <c r="P656" s="31"/>
      <c r="Q656" s="31"/>
      <c r="R656" s="31"/>
      <c r="S656" s="31"/>
      <c r="T656" s="31"/>
      <c r="U656" s="31"/>
      <c r="Y656" s="31"/>
      <c r="Z656" s="31"/>
      <c r="AA656" s="31"/>
    </row>
    <row r="657" spans="1:27" s="6" customFormat="1">
      <c r="A657" s="10"/>
      <c r="B657" s="31"/>
      <c r="C657" s="177"/>
      <c r="D657" s="31"/>
      <c r="E657" s="178" t="str">
        <f>IF($C657="","",VLOOKUP($C657,分類コード!$B$1:$C$11,2,0))</f>
        <v/>
      </c>
      <c r="F657" s="30"/>
      <c r="G657" s="28"/>
      <c r="H657" s="13"/>
      <c r="I657" s="28"/>
      <c r="M657" s="31"/>
      <c r="N657" s="31"/>
      <c r="O657" s="31"/>
      <c r="P657" s="31"/>
      <c r="Q657" s="31"/>
      <c r="R657" s="31"/>
      <c r="S657" s="31"/>
      <c r="T657" s="31"/>
      <c r="U657" s="31"/>
      <c r="Y657" s="31"/>
      <c r="Z657" s="31"/>
      <c r="AA657" s="31"/>
    </row>
    <row r="658" spans="1:27" s="6" customFormat="1">
      <c r="A658" s="10"/>
      <c r="B658" s="31"/>
      <c r="C658" s="177"/>
      <c r="D658" s="31"/>
      <c r="E658" s="178" t="str">
        <f>IF($C658="","",VLOOKUP($C658,分類コード!$B$1:$C$11,2,0))</f>
        <v/>
      </c>
      <c r="F658" s="30"/>
      <c r="G658" s="28"/>
      <c r="H658" s="13"/>
      <c r="I658" s="28"/>
      <c r="M658" s="31"/>
      <c r="N658" s="31"/>
      <c r="O658" s="31"/>
      <c r="P658" s="31"/>
      <c r="Q658" s="31"/>
      <c r="R658" s="31"/>
      <c r="S658" s="31"/>
      <c r="T658" s="31"/>
      <c r="U658" s="31"/>
      <c r="Y658" s="31"/>
      <c r="Z658" s="31"/>
      <c r="AA658" s="31"/>
    </row>
    <row r="659" spans="1:27" s="6" customFormat="1">
      <c r="A659" s="10"/>
      <c r="B659" s="31"/>
      <c r="C659" s="177"/>
      <c r="D659" s="31"/>
      <c r="E659" s="178" t="str">
        <f>IF($C659="","",VLOOKUP($C659,分類コード!$B$1:$C$11,2,0))</f>
        <v/>
      </c>
      <c r="F659" s="30"/>
      <c r="G659" s="28"/>
      <c r="H659" s="13"/>
      <c r="I659" s="28"/>
      <c r="M659" s="31"/>
      <c r="N659" s="31"/>
      <c r="O659" s="31"/>
      <c r="P659" s="31"/>
      <c r="Q659" s="31"/>
      <c r="R659" s="31"/>
      <c r="S659" s="31"/>
      <c r="T659" s="31"/>
      <c r="U659" s="31"/>
      <c r="Y659" s="31"/>
      <c r="Z659" s="31"/>
      <c r="AA659" s="31"/>
    </row>
    <row r="660" spans="1:27" s="6" customFormat="1">
      <c r="A660" s="10"/>
      <c r="B660" s="31"/>
      <c r="C660" s="177"/>
      <c r="D660" s="31"/>
      <c r="E660" s="178" t="str">
        <f>IF($C660="","",VLOOKUP($C660,分類コード!$B$1:$C$11,2,0))</f>
        <v/>
      </c>
      <c r="F660" s="30"/>
      <c r="G660" s="28"/>
      <c r="H660" s="13"/>
      <c r="I660" s="28"/>
      <c r="M660" s="31"/>
      <c r="N660" s="31"/>
      <c r="O660" s="31"/>
      <c r="P660" s="31"/>
      <c r="Q660" s="31"/>
      <c r="R660" s="31"/>
      <c r="S660" s="31"/>
      <c r="T660" s="31"/>
      <c r="U660" s="31"/>
      <c r="Y660" s="31"/>
      <c r="Z660" s="31"/>
      <c r="AA660" s="31"/>
    </row>
    <row r="661" spans="1:27" s="6" customFormat="1">
      <c r="A661" s="10"/>
      <c r="B661" s="31"/>
      <c r="C661" s="177"/>
      <c r="D661" s="31"/>
      <c r="E661" s="178" t="str">
        <f>IF($C661="","",VLOOKUP($C661,分類コード!$B$1:$C$11,2,0))</f>
        <v/>
      </c>
      <c r="F661" s="30"/>
      <c r="G661" s="28"/>
      <c r="H661" s="13"/>
      <c r="I661" s="28"/>
      <c r="M661" s="31"/>
      <c r="N661" s="31"/>
      <c r="O661" s="31"/>
      <c r="P661" s="31"/>
      <c r="Q661" s="31"/>
      <c r="R661" s="31"/>
      <c r="S661" s="31"/>
      <c r="T661" s="31"/>
      <c r="U661" s="31"/>
      <c r="Y661" s="31"/>
      <c r="Z661" s="31"/>
      <c r="AA661" s="31"/>
    </row>
    <row r="662" spans="1:27" s="6" customFormat="1">
      <c r="A662" s="10"/>
      <c r="B662" s="31"/>
      <c r="C662" s="177"/>
      <c r="D662" s="31"/>
      <c r="E662" s="178" t="str">
        <f>IF($C662="","",VLOOKUP($C662,分類コード!$B$1:$C$11,2,0))</f>
        <v/>
      </c>
      <c r="F662" s="30"/>
      <c r="G662" s="28"/>
      <c r="H662" s="13"/>
      <c r="I662" s="28"/>
      <c r="M662" s="31"/>
      <c r="N662" s="31"/>
      <c r="O662" s="31"/>
      <c r="P662" s="31"/>
      <c r="Q662" s="31"/>
      <c r="R662" s="31"/>
      <c r="S662" s="31"/>
      <c r="T662" s="31"/>
      <c r="U662" s="31"/>
      <c r="Y662" s="31"/>
      <c r="Z662" s="31"/>
      <c r="AA662" s="31"/>
    </row>
    <row r="663" spans="1:27" s="6" customFormat="1">
      <c r="A663" s="10"/>
      <c r="B663" s="31"/>
      <c r="C663" s="177"/>
      <c r="D663" s="31"/>
      <c r="E663" s="178" t="str">
        <f>IF($C663="","",VLOOKUP($C663,分類コード!$B$1:$C$11,2,0))</f>
        <v/>
      </c>
      <c r="F663" s="30"/>
      <c r="G663" s="28"/>
      <c r="H663" s="13"/>
      <c r="I663" s="28"/>
      <c r="M663" s="31"/>
      <c r="N663" s="31"/>
      <c r="O663" s="31"/>
      <c r="P663" s="31"/>
      <c r="Q663" s="31"/>
      <c r="R663" s="31"/>
      <c r="S663" s="31"/>
      <c r="T663" s="31"/>
      <c r="U663" s="31"/>
      <c r="Y663" s="31"/>
      <c r="Z663" s="31"/>
      <c r="AA663" s="31"/>
    </row>
    <row r="664" spans="1:27" s="6" customFormat="1">
      <c r="A664" s="10"/>
      <c r="B664" s="31"/>
      <c r="C664" s="177"/>
      <c r="D664" s="31"/>
      <c r="E664" s="178" t="str">
        <f>IF($C664="","",VLOOKUP($C664,分類コード!$B$1:$C$11,2,0))</f>
        <v/>
      </c>
      <c r="F664" s="30"/>
      <c r="G664" s="28"/>
      <c r="H664" s="13"/>
      <c r="I664" s="28"/>
      <c r="M664" s="31"/>
      <c r="N664" s="31"/>
      <c r="O664" s="31"/>
      <c r="P664" s="31"/>
      <c r="Q664" s="31"/>
      <c r="R664" s="31"/>
      <c r="S664" s="31"/>
      <c r="T664" s="31"/>
      <c r="U664" s="31"/>
      <c r="Y664" s="31"/>
      <c r="Z664" s="31"/>
      <c r="AA664" s="31"/>
    </row>
    <row r="665" spans="1:27" s="6" customFormat="1">
      <c r="A665" s="10"/>
      <c r="B665" s="31"/>
      <c r="C665" s="177"/>
      <c r="D665" s="31"/>
      <c r="E665" s="178" t="str">
        <f>IF($C665="","",VLOOKUP($C665,分類コード!$B$1:$C$11,2,0))</f>
        <v/>
      </c>
      <c r="F665" s="30"/>
      <c r="G665" s="28"/>
      <c r="H665" s="13"/>
      <c r="I665" s="28"/>
      <c r="M665" s="31"/>
      <c r="N665" s="31"/>
      <c r="O665" s="31"/>
      <c r="P665" s="31"/>
      <c r="Q665" s="31"/>
      <c r="R665" s="31"/>
      <c r="S665" s="31"/>
      <c r="T665" s="31"/>
      <c r="U665" s="31"/>
      <c r="Y665" s="31"/>
      <c r="Z665" s="31"/>
      <c r="AA665" s="31"/>
    </row>
    <row r="666" spans="1:27" s="6" customFormat="1">
      <c r="A666" s="10"/>
      <c r="B666" s="31"/>
      <c r="C666" s="177"/>
      <c r="D666" s="31"/>
      <c r="E666" s="178" t="str">
        <f>IF($C666="","",VLOOKUP($C666,分類コード!$B$1:$C$11,2,0))</f>
        <v/>
      </c>
      <c r="F666" s="30"/>
      <c r="G666" s="28"/>
      <c r="H666" s="13"/>
      <c r="I666" s="28"/>
      <c r="M666" s="31"/>
      <c r="N666" s="31"/>
      <c r="O666" s="31"/>
      <c r="P666" s="31"/>
      <c r="Q666" s="31"/>
      <c r="R666" s="31"/>
      <c r="S666" s="31"/>
      <c r="T666" s="31"/>
      <c r="U666" s="31"/>
      <c r="Y666" s="31"/>
      <c r="Z666" s="31"/>
      <c r="AA666" s="31"/>
    </row>
    <row r="667" spans="1:27" s="6" customFormat="1">
      <c r="A667" s="10"/>
      <c r="B667" s="31"/>
      <c r="C667" s="177"/>
      <c r="D667" s="31"/>
      <c r="E667" s="178" t="str">
        <f>IF($C667="","",VLOOKUP($C667,分類コード!$B$1:$C$11,2,0))</f>
        <v/>
      </c>
      <c r="F667" s="30"/>
      <c r="G667" s="28"/>
      <c r="H667" s="13"/>
      <c r="I667" s="28"/>
      <c r="M667" s="31"/>
      <c r="N667" s="31"/>
      <c r="O667" s="31"/>
      <c r="P667" s="31"/>
      <c r="Q667" s="31"/>
      <c r="R667" s="31"/>
      <c r="S667" s="31"/>
      <c r="T667" s="31"/>
      <c r="U667" s="31"/>
      <c r="Y667" s="31"/>
      <c r="Z667" s="31"/>
      <c r="AA667" s="31"/>
    </row>
    <row r="668" spans="1:27" s="6" customFormat="1">
      <c r="A668" s="10"/>
      <c r="B668" s="31"/>
      <c r="C668" s="177"/>
      <c r="D668" s="31"/>
      <c r="E668" s="178" t="str">
        <f>IF($C668="","",VLOOKUP($C668,分類コード!$B$1:$C$11,2,0))</f>
        <v/>
      </c>
      <c r="F668" s="30"/>
      <c r="G668" s="28"/>
      <c r="H668" s="13"/>
      <c r="I668" s="28"/>
      <c r="M668" s="31"/>
      <c r="N668" s="31"/>
      <c r="O668" s="31"/>
      <c r="P668" s="31"/>
      <c r="Q668" s="31"/>
      <c r="R668" s="31"/>
      <c r="S668" s="31"/>
      <c r="T668" s="31"/>
      <c r="U668" s="31"/>
      <c r="Y668" s="31"/>
      <c r="Z668" s="31"/>
      <c r="AA668" s="31"/>
    </row>
    <row r="669" spans="1:27" s="6" customFormat="1">
      <c r="A669" s="10"/>
      <c r="B669" s="31"/>
      <c r="C669" s="177"/>
      <c r="D669" s="31"/>
      <c r="E669" s="178" t="str">
        <f>IF($C669="","",VLOOKUP($C669,分類コード!$B$1:$C$11,2,0))</f>
        <v/>
      </c>
      <c r="F669" s="30"/>
      <c r="G669" s="28"/>
      <c r="H669" s="13"/>
      <c r="I669" s="28"/>
      <c r="M669" s="31"/>
      <c r="N669" s="31"/>
      <c r="O669" s="31"/>
      <c r="P669" s="31"/>
      <c r="Q669" s="31"/>
      <c r="R669" s="31"/>
      <c r="S669" s="31"/>
      <c r="T669" s="31"/>
      <c r="U669" s="31"/>
      <c r="Y669" s="31"/>
      <c r="Z669" s="31"/>
      <c r="AA669" s="31"/>
    </row>
    <row r="670" spans="1:27" s="6" customFormat="1">
      <c r="A670" s="10"/>
      <c r="B670" s="31"/>
      <c r="C670" s="177"/>
      <c r="D670" s="31"/>
      <c r="E670" s="178" t="str">
        <f>IF($C670="","",VLOOKUP($C670,分類コード!$B$1:$C$11,2,0))</f>
        <v/>
      </c>
      <c r="F670" s="30"/>
      <c r="G670" s="28"/>
      <c r="H670" s="13"/>
      <c r="I670" s="28"/>
      <c r="M670" s="31"/>
      <c r="N670" s="31"/>
      <c r="O670" s="31"/>
      <c r="P670" s="31"/>
      <c r="Q670" s="31"/>
      <c r="R670" s="31"/>
      <c r="S670" s="31"/>
      <c r="T670" s="31"/>
      <c r="U670" s="31"/>
      <c r="Y670" s="31"/>
      <c r="Z670" s="31"/>
      <c r="AA670" s="31"/>
    </row>
    <row r="671" spans="1:27" s="6" customFormat="1">
      <c r="A671" s="10"/>
      <c r="B671" s="31"/>
      <c r="C671" s="177"/>
      <c r="D671" s="31"/>
      <c r="E671" s="178" t="str">
        <f>IF($C671="","",VLOOKUP($C671,分類コード!$B$1:$C$11,2,0))</f>
        <v/>
      </c>
      <c r="F671" s="30"/>
      <c r="G671" s="28"/>
      <c r="H671" s="13"/>
      <c r="I671" s="28"/>
      <c r="M671" s="31"/>
      <c r="N671" s="31"/>
      <c r="O671" s="31"/>
      <c r="P671" s="31"/>
      <c r="Q671" s="31"/>
      <c r="R671" s="31"/>
      <c r="S671" s="31"/>
      <c r="T671" s="31"/>
      <c r="U671" s="31"/>
      <c r="Y671" s="31"/>
      <c r="Z671" s="31"/>
      <c r="AA671" s="31"/>
    </row>
    <row r="672" spans="1:27" s="6" customFormat="1">
      <c r="A672" s="10"/>
      <c r="B672" s="31"/>
      <c r="C672" s="177"/>
      <c r="D672" s="31"/>
      <c r="E672" s="178" t="str">
        <f>IF($C672="","",VLOOKUP($C672,分類コード!$B$1:$C$11,2,0))</f>
        <v/>
      </c>
      <c r="F672" s="30"/>
      <c r="G672" s="28"/>
      <c r="H672" s="13"/>
      <c r="I672" s="28"/>
      <c r="M672" s="31"/>
      <c r="N672" s="31"/>
      <c r="O672" s="31"/>
      <c r="P672" s="31"/>
      <c r="Q672" s="31"/>
      <c r="R672" s="31"/>
      <c r="S672" s="31"/>
      <c r="T672" s="31"/>
      <c r="U672" s="31"/>
      <c r="Y672" s="31"/>
      <c r="Z672" s="31"/>
      <c r="AA672" s="31"/>
    </row>
    <row r="673" spans="1:27" s="6" customFormat="1">
      <c r="A673" s="10"/>
      <c r="B673" s="31"/>
      <c r="C673" s="177"/>
      <c r="D673" s="31"/>
      <c r="E673" s="178" t="str">
        <f>IF($C673="","",VLOOKUP($C673,分類コード!$B$1:$C$11,2,0))</f>
        <v/>
      </c>
      <c r="F673" s="30"/>
      <c r="G673" s="28"/>
      <c r="H673" s="13"/>
      <c r="I673" s="28"/>
      <c r="M673" s="31"/>
      <c r="N673" s="31"/>
      <c r="O673" s="31"/>
      <c r="P673" s="31"/>
      <c r="Q673" s="31"/>
      <c r="R673" s="31"/>
      <c r="S673" s="31"/>
      <c r="T673" s="31"/>
      <c r="U673" s="31"/>
      <c r="Y673" s="31"/>
      <c r="Z673" s="31"/>
      <c r="AA673" s="31"/>
    </row>
    <row r="674" spans="1:27" s="6" customFormat="1">
      <c r="A674" s="10"/>
      <c r="B674" s="31"/>
      <c r="C674" s="177"/>
      <c r="D674" s="31"/>
      <c r="E674" s="178" t="str">
        <f>IF($C674="","",VLOOKUP($C674,分類コード!$B$1:$C$11,2,0))</f>
        <v/>
      </c>
      <c r="F674" s="30"/>
      <c r="G674" s="28"/>
      <c r="H674" s="13"/>
      <c r="I674" s="28"/>
      <c r="M674" s="31"/>
      <c r="N674" s="31"/>
      <c r="O674" s="31"/>
      <c r="P674" s="31"/>
      <c r="Q674" s="31"/>
      <c r="R674" s="31"/>
      <c r="S674" s="31"/>
      <c r="T674" s="31"/>
      <c r="U674" s="31"/>
      <c r="Y674" s="31"/>
      <c r="Z674" s="31"/>
      <c r="AA674" s="31"/>
    </row>
    <row r="675" spans="1:27" s="6" customFormat="1">
      <c r="A675" s="10"/>
      <c r="B675" s="31"/>
      <c r="C675" s="177"/>
      <c r="D675" s="31"/>
      <c r="E675" s="178" t="str">
        <f>IF($C675="","",VLOOKUP($C675,分類コード!$B$1:$C$11,2,0))</f>
        <v/>
      </c>
      <c r="F675" s="30"/>
      <c r="G675" s="28"/>
      <c r="H675" s="13"/>
      <c r="I675" s="28"/>
      <c r="M675" s="31"/>
      <c r="N675" s="31"/>
      <c r="O675" s="31"/>
      <c r="P675" s="31"/>
      <c r="Q675" s="31"/>
      <c r="R675" s="31"/>
      <c r="S675" s="31"/>
      <c r="T675" s="31"/>
      <c r="U675" s="31"/>
      <c r="Y675" s="31"/>
      <c r="Z675" s="31"/>
      <c r="AA675" s="31"/>
    </row>
    <row r="676" spans="1:27" s="6" customFormat="1">
      <c r="A676" s="10"/>
      <c r="B676" s="31"/>
      <c r="C676" s="177"/>
      <c r="D676" s="31"/>
      <c r="E676" s="178" t="str">
        <f>IF($C676="","",VLOOKUP($C676,分類コード!$B$1:$C$11,2,0))</f>
        <v/>
      </c>
      <c r="F676" s="30"/>
      <c r="G676" s="28"/>
      <c r="H676" s="13"/>
      <c r="I676" s="28"/>
      <c r="M676" s="31"/>
      <c r="N676" s="31"/>
      <c r="O676" s="31"/>
      <c r="P676" s="31"/>
      <c r="Q676" s="31"/>
      <c r="R676" s="31"/>
      <c r="S676" s="31"/>
      <c r="T676" s="31"/>
      <c r="U676" s="31"/>
      <c r="Y676" s="31"/>
      <c r="Z676" s="31"/>
      <c r="AA676" s="31"/>
    </row>
    <row r="677" spans="1:27" s="6" customFormat="1">
      <c r="A677" s="10"/>
      <c r="B677" s="31"/>
      <c r="C677" s="177"/>
      <c r="D677" s="31"/>
      <c r="E677" s="178" t="str">
        <f>IF($C677="","",VLOOKUP($C677,分類コード!$B$1:$C$11,2,0))</f>
        <v/>
      </c>
      <c r="F677" s="30"/>
      <c r="G677" s="28"/>
      <c r="H677" s="13"/>
      <c r="I677" s="28"/>
      <c r="M677" s="31"/>
      <c r="N677" s="31"/>
      <c r="O677" s="31"/>
      <c r="P677" s="31"/>
      <c r="Q677" s="31"/>
      <c r="R677" s="31"/>
      <c r="S677" s="31"/>
      <c r="T677" s="31"/>
      <c r="U677" s="31"/>
      <c r="Y677" s="31"/>
      <c r="Z677" s="31"/>
      <c r="AA677" s="31"/>
    </row>
    <row r="678" spans="1:27" s="6" customFormat="1">
      <c r="A678" s="10"/>
      <c r="B678" s="31"/>
      <c r="C678" s="177"/>
      <c r="D678" s="31"/>
      <c r="E678" s="178" t="str">
        <f>IF($C678="","",VLOOKUP($C678,分類コード!$B$1:$C$11,2,0))</f>
        <v/>
      </c>
      <c r="F678" s="30"/>
      <c r="G678" s="28"/>
      <c r="H678" s="13"/>
      <c r="I678" s="28"/>
      <c r="M678" s="31"/>
      <c r="N678" s="31"/>
      <c r="O678" s="31"/>
      <c r="P678" s="31"/>
      <c r="Q678" s="31"/>
      <c r="R678" s="31"/>
      <c r="S678" s="31"/>
      <c r="T678" s="31"/>
      <c r="U678" s="31"/>
      <c r="Y678" s="31"/>
      <c r="Z678" s="31"/>
      <c r="AA678" s="31"/>
    </row>
    <row r="679" spans="1:27" s="6" customFormat="1">
      <c r="A679" s="10"/>
      <c r="B679" s="31"/>
      <c r="C679" s="177"/>
      <c r="D679" s="31"/>
      <c r="E679" s="178" t="str">
        <f>IF($C679="","",VLOOKUP($C679,分類コード!$B$1:$C$11,2,0))</f>
        <v/>
      </c>
      <c r="F679" s="30"/>
      <c r="G679" s="28"/>
      <c r="H679" s="13"/>
      <c r="I679" s="28"/>
      <c r="M679" s="31"/>
      <c r="N679" s="31"/>
      <c r="O679" s="31"/>
      <c r="P679" s="31"/>
      <c r="Q679" s="31"/>
      <c r="R679" s="31"/>
      <c r="S679" s="31"/>
      <c r="T679" s="31"/>
      <c r="U679" s="31"/>
      <c r="Y679" s="31"/>
      <c r="Z679" s="31"/>
      <c r="AA679" s="31"/>
    </row>
    <row r="680" spans="1:27" s="6" customFormat="1">
      <c r="A680" s="10"/>
      <c r="B680" s="31"/>
      <c r="C680" s="177"/>
      <c r="D680" s="31"/>
      <c r="E680" s="178" t="str">
        <f>IF($C680="","",VLOOKUP($C680,分類コード!$B$1:$C$11,2,0))</f>
        <v/>
      </c>
      <c r="F680" s="30"/>
      <c r="G680" s="28"/>
      <c r="H680" s="13"/>
      <c r="I680" s="28"/>
      <c r="M680" s="31"/>
      <c r="N680" s="31"/>
      <c r="O680" s="31"/>
      <c r="P680" s="31"/>
      <c r="Q680" s="31"/>
      <c r="R680" s="31"/>
      <c r="S680" s="31"/>
      <c r="T680" s="31"/>
      <c r="U680" s="31"/>
      <c r="Y680" s="31"/>
      <c r="Z680" s="31"/>
      <c r="AA680" s="31"/>
    </row>
    <row r="681" spans="1:27" s="6" customFormat="1">
      <c r="A681" s="10"/>
      <c r="B681" s="31"/>
      <c r="C681" s="177"/>
      <c r="D681" s="31"/>
      <c r="E681" s="178" t="str">
        <f>IF($C681="","",VLOOKUP($C681,分類コード!$B$1:$C$11,2,0))</f>
        <v/>
      </c>
      <c r="F681" s="30"/>
      <c r="G681" s="28"/>
      <c r="H681" s="13"/>
      <c r="I681" s="28"/>
      <c r="M681" s="31"/>
      <c r="N681" s="31"/>
      <c r="O681" s="31"/>
      <c r="P681" s="31"/>
      <c r="Q681" s="31"/>
      <c r="R681" s="31"/>
      <c r="S681" s="31"/>
      <c r="T681" s="31"/>
      <c r="U681" s="31"/>
      <c r="Y681" s="31"/>
      <c r="Z681" s="31"/>
      <c r="AA681" s="31"/>
    </row>
    <row r="682" spans="1:27" s="6" customFormat="1">
      <c r="A682" s="10"/>
      <c r="B682" s="31"/>
      <c r="C682" s="177"/>
      <c r="D682" s="31"/>
      <c r="E682" s="178" t="str">
        <f>IF($C682="","",VLOOKUP($C682,分類コード!$B$1:$C$11,2,0))</f>
        <v/>
      </c>
      <c r="F682" s="30"/>
      <c r="G682" s="28"/>
      <c r="H682" s="13"/>
      <c r="I682" s="28"/>
      <c r="M682" s="31"/>
      <c r="N682" s="31"/>
      <c r="O682" s="31"/>
      <c r="P682" s="31"/>
      <c r="Q682" s="31"/>
      <c r="R682" s="31"/>
      <c r="S682" s="31"/>
      <c r="T682" s="31"/>
      <c r="U682" s="31"/>
      <c r="Y682" s="31"/>
      <c r="Z682" s="31"/>
      <c r="AA682" s="31"/>
    </row>
    <row r="683" spans="1:27" s="6" customFormat="1">
      <c r="A683" s="10"/>
      <c r="B683" s="31"/>
      <c r="C683" s="177"/>
      <c r="D683" s="31"/>
      <c r="E683" s="178" t="str">
        <f>IF($C683="","",VLOOKUP($C683,分類コード!$B$1:$C$11,2,0))</f>
        <v/>
      </c>
      <c r="F683" s="30"/>
      <c r="G683" s="28"/>
      <c r="H683" s="13"/>
      <c r="I683" s="28"/>
      <c r="M683" s="31"/>
      <c r="N683" s="31"/>
      <c r="O683" s="31"/>
      <c r="P683" s="31"/>
      <c r="Q683" s="31"/>
      <c r="R683" s="31"/>
      <c r="S683" s="31"/>
      <c r="T683" s="31"/>
      <c r="U683" s="31"/>
      <c r="Y683" s="31"/>
      <c r="Z683" s="31"/>
      <c r="AA683" s="31"/>
    </row>
    <row r="684" spans="1:27" s="6" customFormat="1">
      <c r="A684" s="10"/>
      <c r="B684" s="31"/>
      <c r="C684" s="177"/>
      <c r="D684" s="31"/>
      <c r="E684" s="178" t="str">
        <f>IF($C684="","",VLOOKUP($C684,分類コード!$B$1:$C$11,2,0))</f>
        <v/>
      </c>
      <c r="F684" s="30"/>
      <c r="G684" s="28"/>
      <c r="H684" s="13"/>
      <c r="I684" s="28"/>
      <c r="M684" s="31"/>
      <c r="N684" s="31"/>
      <c r="O684" s="31"/>
      <c r="P684" s="31"/>
      <c r="Q684" s="31"/>
      <c r="R684" s="31"/>
      <c r="S684" s="31"/>
      <c r="T684" s="31"/>
      <c r="U684" s="31"/>
      <c r="Y684" s="31"/>
      <c r="Z684" s="31"/>
      <c r="AA684" s="31"/>
    </row>
    <row r="685" spans="1:27" s="6" customFormat="1">
      <c r="A685" s="10"/>
      <c r="B685" s="31"/>
      <c r="C685" s="177"/>
      <c r="D685" s="31"/>
      <c r="E685" s="178" t="str">
        <f>IF($C685="","",VLOOKUP($C685,分類コード!$B$1:$C$11,2,0))</f>
        <v/>
      </c>
      <c r="F685" s="30"/>
      <c r="G685" s="28"/>
      <c r="H685" s="13"/>
      <c r="I685" s="28"/>
      <c r="M685" s="31"/>
      <c r="N685" s="31"/>
      <c r="O685" s="31"/>
      <c r="P685" s="31"/>
      <c r="Q685" s="31"/>
      <c r="R685" s="31"/>
      <c r="S685" s="31"/>
      <c r="T685" s="31"/>
      <c r="U685" s="31"/>
      <c r="Y685" s="31"/>
      <c r="Z685" s="31"/>
      <c r="AA685" s="31"/>
    </row>
    <row r="686" spans="1:27" s="6" customFormat="1">
      <c r="A686" s="10"/>
      <c r="B686" s="31"/>
      <c r="C686" s="177"/>
      <c r="D686" s="31"/>
      <c r="E686" s="178" t="str">
        <f>IF($C686="","",VLOOKUP($C686,分類コード!$B$1:$C$11,2,0))</f>
        <v/>
      </c>
      <c r="F686" s="30"/>
      <c r="G686" s="28"/>
      <c r="H686" s="13"/>
      <c r="I686" s="28"/>
      <c r="M686" s="31"/>
      <c r="N686" s="31"/>
      <c r="O686" s="31"/>
      <c r="P686" s="31"/>
      <c r="Q686" s="31"/>
      <c r="R686" s="31"/>
      <c r="S686" s="31"/>
      <c r="T686" s="31"/>
      <c r="U686" s="31"/>
      <c r="Y686" s="31"/>
      <c r="Z686" s="31"/>
      <c r="AA686" s="31"/>
    </row>
    <row r="687" spans="1:27" s="6" customFormat="1">
      <c r="A687" s="10"/>
      <c r="B687" s="31"/>
      <c r="C687" s="177"/>
      <c r="D687" s="31"/>
      <c r="E687" s="178" t="str">
        <f>IF($C687="","",VLOOKUP($C687,分類コード!$B$1:$C$11,2,0))</f>
        <v/>
      </c>
      <c r="F687" s="30"/>
      <c r="G687" s="28"/>
      <c r="H687" s="13"/>
      <c r="I687" s="28"/>
      <c r="M687" s="31"/>
      <c r="N687" s="31"/>
      <c r="O687" s="31"/>
      <c r="P687" s="31"/>
      <c r="Q687" s="31"/>
      <c r="R687" s="31"/>
      <c r="S687" s="31"/>
      <c r="T687" s="31"/>
      <c r="U687" s="31"/>
      <c r="Y687" s="31"/>
      <c r="Z687" s="31"/>
      <c r="AA687" s="31"/>
    </row>
    <row r="688" spans="1:27" s="6" customFormat="1">
      <c r="A688" s="10"/>
      <c r="B688" s="31"/>
      <c r="C688" s="177"/>
      <c r="D688" s="31"/>
      <c r="E688" s="178" t="str">
        <f>IF($C688="","",VLOOKUP($C688,分類コード!$B$1:$C$11,2,0))</f>
        <v/>
      </c>
      <c r="F688" s="30"/>
      <c r="G688" s="28"/>
      <c r="H688" s="13"/>
      <c r="I688" s="28"/>
      <c r="M688" s="31"/>
      <c r="N688" s="31"/>
      <c r="O688" s="31"/>
      <c r="P688" s="31"/>
      <c r="Q688" s="31"/>
      <c r="R688" s="31"/>
      <c r="S688" s="31"/>
      <c r="T688" s="31"/>
      <c r="U688" s="31"/>
      <c r="Y688" s="31"/>
      <c r="Z688" s="31"/>
      <c r="AA688" s="31"/>
    </row>
    <row r="689" spans="1:27" s="6" customFormat="1">
      <c r="A689" s="10"/>
      <c r="B689" s="31"/>
      <c r="C689" s="177"/>
      <c r="D689" s="31"/>
      <c r="E689" s="178" t="str">
        <f>IF($C689="","",VLOOKUP($C689,分類コード!$B$1:$C$11,2,0))</f>
        <v/>
      </c>
      <c r="F689" s="30"/>
      <c r="G689" s="28"/>
      <c r="H689" s="13"/>
      <c r="I689" s="28"/>
      <c r="M689" s="31"/>
      <c r="N689" s="31"/>
      <c r="O689" s="31"/>
      <c r="P689" s="31"/>
      <c r="Q689" s="31"/>
      <c r="R689" s="31"/>
      <c r="S689" s="31"/>
      <c r="T689" s="31"/>
      <c r="U689" s="31"/>
      <c r="Y689" s="31"/>
      <c r="Z689" s="31"/>
      <c r="AA689" s="31"/>
    </row>
    <row r="690" spans="1:27" s="6" customFormat="1">
      <c r="A690" s="10"/>
      <c r="B690" s="31"/>
      <c r="C690" s="177"/>
      <c r="D690" s="31"/>
      <c r="E690" s="178" t="str">
        <f>IF($C690="","",VLOOKUP($C690,分類コード!$B$1:$C$11,2,0))</f>
        <v/>
      </c>
      <c r="F690" s="30"/>
      <c r="G690" s="28"/>
      <c r="H690" s="13"/>
      <c r="I690" s="28"/>
      <c r="M690" s="31"/>
      <c r="N690" s="31"/>
      <c r="O690" s="31"/>
      <c r="P690" s="31"/>
      <c r="Q690" s="31"/>
      <c r="R690" s="31"/>
      <c r="S690" s="31"/>
      <c r="T690" s="31"/>
      <c r="U690" s="31"/>
      <c r="Y690" s="31"/>
      <c r="Z690" s="31"/>
      <c r="AA690" s="31"/>
    </row>
    <row r="691" spans="1:27" s="6" customFormat="1">
      <c r="A691" s="10"/>
      <c r="B691" s="31"/>
      <c r="C691" s="177"/>
      <c r="D691" s="31"/>
      <c r="E691" s="178" t="str">
        <f>IF($C691="","",VLOOKUP($C691,分類コード!$B$1:$C$11,2,0))</f>
        <v/>
      </c>
      <c r="F691" s="30"/>
      <c r="G691" s="28"/>
      <c r="H691" s="13"/>
      <c r="I691" s="28"/>
      <c r="M691" s="31"/>
      <c r="N691" s="31"/>
      <c r="O691" s="31"/>
      <c r="P691" s="31"/>
      <c r="Q691" s="31"/>
      <c r="R691" s="31"/>
      <c r="S691" s="31"/>
      <c r="T691" s="31"/>
      <c r="U691" s="31"/>
      <c r="Y691" s="31"/>
      <c r="Z691" s="31"/>
      <c r="AA691" s="31"/>
    </row>
    <row r="692" spans="1:27" s="6" customFormat="1">
      <c r="A692" s="10"/>
      <c r="B692" s="31"/>
      <c r="C692" s="177"/>
      <c r="D692" s="31"/>
      <c r="E692" s="178" t="str">
        <f>IF($C692="","",VLOOKUP($C692,分類コード!$B$1:$C$11,2,0))</f>
        <v/>
      </c>
      <c r="F692" s="30"/>
      <c r="G692" s="28"/>
      <c r="H692" s="13"/>
      <c r="I692" s="28"/>
      <c r="M692" s="31"/>
      <c r="N692" s="31"/>
      <c r="O692" s="31"/>
      <c r="P692" s="31"/>
      <c r="Q692" s="31"/>
      <c r="R692" s="31"/>
      <c r="S692" s="31"/>
      <c r="T692" s="31"/>
      <c r="U692" s="31"/>
      <c r="Y692" s="31"/>
      <c r="Z692" s="31"/>
      <c r="AA692" s="31"/>
    </row>
    <row r="693" spans="1:27" s="6" customFormat="1">
      <c r="A693" s="10"/>
      <c r="B693" s="31"/>
      <c r="C693" s="177"/>
      <c r="D693" s="31"/>
      <c r="E693" s="178" t="str">
        <f>IF($C693="","",VLOOKUP($C693,分類コード!$B$1:$C$11,2,0))</f>
        <v/>
      </c>
      <c r="F693" s="30"/>
      <c r="G693" s="28"/>
      <c r="H693" s="13"/>
      <c r="I693" s="28"/>
      <c r="M693" s="31"/>
      <c r="N693" s="31"/>
      <c r="O693" s="31"/>
      <c r="P693" s="31"/>
      <c r="Q693" s="31"/>
      <c r="R693" s="31"/>
      <c r="S693" s="31"/>
      <c r="T693" s="31"/>
      <c r="U693" s="31"/>
      <c r="Y693" s="31"/>
      <c r="Z693" s="31"/>
      <c r="AA693" s="31"/>
    </row>
    <row r="694" spans="1:27" s="6" customFormat="1">
      <c r="A694" s="10"/>
      <c r="B694" s="31"/>
      <c r="C694" s="177"/>
      <c r="D694" s="31"/>
      <c r="E694" s="178" t="str">
        <f>IF($C694="","",VLOOKUP($C694,分類コード!$B$1:$C$11,2,0))</f>
        <v/>
      </c>
      <c r="F694" s="30"/>
      <c r="G694" s="28"/>
      <c r="H694" s="13"/>
      <c r="I694" s="28"/>
      <c r="M694" s="31"/>
      <c r="N694" s="31"/>
      <c r="O694" s="31"/>
      <c r="P694" s="31"/>
      <c r="Q694" s="31"/>
      <c r="R694" s="31"/>
      <c r="S694" s="31"/>
      <c r="T694" s="31"/>
      <c r="U694" s="31"/>
      <c r="Y694" s="31"/>
      <c r="Z694" s="31"/>
      <c r="AA694" s="31"/>
    </row>
    <row r="695" spans="1:27" s="6" customFormat="1">
      <c r="A695" s="10"/>
      <c r="B695" s="31"/>
      <c r="C695" s="177"/>
      <c r="D695" s="31"/>
      <c r="E695" s="178" t="str">
        <f>IF($C695="","",VLOOKUP($C695,分類コード!$B$1:$C$11,2,0))</f>
        <v/>
      </c>
      <c r="F695" s="30"/>
      <c r="G695" s="28"/>
      <c r="H695" s="13"/>
      <c r="I695" s="28"/>
      <c r="M695" s="31"/>
      <c r="N695" s="31"/>
      <c r="O695" s="31"/>
      <c r="P695" s="31"/>
      <c r="Q695" s="31"/>
      <c r="R695" s="31"/>
      <c r="S695" s="31"/>
      <c r="T695" s="31"/>
      <c r="U695" s="31"/>
      <c r="Y695" s="31"/>
      <c r="Z695" s="31"/>
      <c r="AA695" s="31"/>
    </row>
    <row r="696" spans="1:27" s="6" customFormat="1">
      <c r="A696" s="10"/>
      <c r="B696" s="31"/>
      <c r="C696" s="177"/>
      <c r="D696" s="31"/>
      <c r="E696" s="178" t="str">
        <f>IF($C696="","",VLOOKUP($C696,分類コード!$B$1:$C$11,2,0))</f>
        <v/>
      </c>
      <c r="F696" s="30"/>
      <c r="G696" s="28"/>
      <c r="H696" s="13"/>
      <c r="I696" s="28"/>
      <c r="M696" s="31"/>
      <c r="N696" s="31"/>
      <c r="O696" s="31"/>
      <c r="P696" s="31"/>
      <c r="Q696" s="31"/>
      <c r="R696" s="31"/>
      <c r="S696" s="31"/>
      <c r="T696" s="31"/>
      <c r="U696" s="31"/>
      <c r="Y696" s="31"/>
      <c r="Z696" s="31"/>
      <c r="AA696" s="31"/>
    </row>
    <row r="697" spans="1:27" s="6" customFormat="1">
      <c r="A697" s="10"/>
      <c r="B697" s="31"/>
      <c r="C697" s="177"/>
      <c r="D697" s="31"/>
      <c r="E697" s="178" t="str">
        <f>IF($C697="","",VLOOKUP($C697,分類コード!$B$1:$C$11,2,0))</f>
        <v/>
      </c>
      <c r="F697" s="30"/>
      <c r="G697" s="28"/>
      <c r="H697" s="13"/>
      <c r="I697" s="28"/>
      <c r="M697" s="31"/>
      <c r="N697" s="31"/>
      <c r="O697" s="31"/>
      <c r="P697" s="31"/>
      <c r="Q697" s="31"/>
      <c r="R697" s="31"/>
      <c r="S697" s="31"/>
      <c r="T697" s="31"/>
      <c r="U697" s="31"/>
      <c r="Y697" s="31"/>
      <c r="Z697" s="31"/>
      <c r="AA697" s="31"/>
    </row>
    <row r="698" spans="1:27" s="6" customFormat="1">
      <c r="A698" s="10"/>
      <c r="B698" s="31"/>
      <c r="C698" s="177"/>
      <c r="D698" s="31"/>
      <c r="E698" s="178" t="str">
        <f>IF($C698="","",VLOOKUP($C698,分類コード!$B$1:$C$11,2,0))</f>
        <v/>
      </c>
      <c r="F698" s="30"/>
      <c r="G698" s="28"/>
      <c r="H698" s="13"/>
      <c r="I698" s="28"/>
      <c r="M698" s="31"/>
      <c r="N698" s="31"/>
      <c r="O698" s="31"/>
      <c r="P698" s="31"/>
      <c r="Q698" s="31"/>
      <c r="R698" s="31"/>
      <c r="S698" s="31"/>
      <c r="T698" s="31"/>
      <c r="U698" s="31"/>
      <c r="Y698" s="31"/>
      <c r="Z698" s="31"/>
      <c r="AA698" s="31"/>
    </row>
    <row r="699" spans="1:27" s="6" customFormat="1">
      <c r="A699" s="10"/>
      <c r="B699" s="31"/>
      <c r="C699" s="177"/>
      <c r="D699" s="31"/>
      <c r="E699" s="178" t="str">
        <f>IF($C699="","",VLOOKUP($C699,分類コード!$B$1:$C$11,2,0))</f>
        <v/>
      </c>
      <c r="F699" s="30"/>
      <c r="G699" s="28"/>
      <c r="H699" s="13"/>
      <c r="I699" s="28"/>
      <c r="M699" s="31"/>
      <c r="N699" s="31"/>
      <c r="O699" s="31"/>
      <c r="P699" s="31"/>
      <c r="Q699" s="31"/>
      <c r="R699" s="31"/>
      <c r="S699" s="31"/>
      <c r="T699" s="31"/>
      <c r="U699" s="31"/>
      <c r="Y699" s="31"/>
      <c r="Z699" s="31"/>
      <c r="AA699" s="31"/>
    </row>
    <row r="700" spans="1:27" s="6" customFormat="1">
      <c r="A700" s="10"/>
      <c r="B700" s="31"/>
      <c r="C700" s="177"/>
      <c r="D700" s="31"/>
      <c r="E700" s="178" t="str">
        <f>IF($C700="","",VLOOKUP($C700,分類コード!$B$1:$C$11,2,0))</f>
        <v/>
      </c>
      <c r="F700" s="30"/>
      <c r="G700" s="28"/>
      <c r="H700" s="13"/>
      <c r="I700" s="28"/>
      <c r="M700" s="31"/>
      <c r="N700" s="31"/>
      <c r="O700" s="31"/>
      <c r="P700" s="31"/>
      <c r="Q700" s="31"/>
      <c r="R700" s="31"/>
      <c r="S700" s="31"/>
      <c r="T700" s="31"/>
      <c r="U700" s="31"/>
      <c r="Y700" s="31"/>
      <c r="Z700" s="31"/>
      <c r="AA700" s="31"/>
    </row>
    <row r="701" spans="1:27" s="6" customFormat="1">
      <c r="A701" s="10"/>
      <c r="B701" s="31"/>
      <c r="C701" s="177"/>
      <c r="D701" s="31"/>
      <c r="E701" s="178" t="str">
        <f>IF($C701="","",VLOOKUP($C701,分類コード!$B$1:$C$11,2,0))</f>
        <v/>
      </c>
      <c r="F701" s="30"/>
      <c r="G701" s="28"/>
      <c r="H701" s="13"/>
      <c r="I701" s="28"/>
      <c r="M701" s="31"/>
      <c r="N701" s="31"/>
      <c r="O701" s="31"/>
      <c r="P701" s="31"/>
      <c r="Q701" s="31"/>
      <c r="R701" s="31"/>
      <c r="S701" s="31"/>
      <c r="T701" s="31"/>
      <c r="U701" s="31"/>
      <c r="Y701" s="31"/>
      <c r="Z701" s="31"/>
      <c r="AA701" s="31"/>
    </row>
    <row r="702" spans="1:27" s="6" customFormat="1">
      <c r="A702" s="10"/>
      <c r="B702" s="31"/>
      <c r="C702" s="177"/>
      <c r="D702" s="31"/>
      <c r="E702" s="178" t="str">
        <f>IF($C702="","",VLOOKUP($C702,分類コード!$B$1:$C$11,2,0))</f>
        <v/>
      </c>
      <c r="F702" s="30"/>
      <c r="G702" s="28"/>
      <c r="H702" s="13"/>
      <c r="I702" s="28"/>
      <c r="M702" s="31"/>
      <c r="N702" s="31"/>
      <c r="O702" s="31"/>
      <c r="P702" s="31"/>
      <c r="Q702" s="31"/>
      <c r="R702" s="31"/>
      <c r="S702" s="31"/>
      <c r="T702" s="31"/>
      <c r="U702" s="31"/>
      <c r="Y702" s="31"/>
      <c r="Z702" s="31"/>
      <c r="AA702" s="31"/>
    </row>
    <row r="703" spans="1:27" s="6" customFormat="1">
      <c r="A703" s="10"/>
      <c r="B703" s="31"/>
      <c r="C703" s="177"/>
      <c r="D703" s="31"/>
      <c r="E703" s="178" t="str">
        <f>IF($C703="","",VLOOKUP($C703,分類コード!$B$1:$C$11,2,0))</f>
        <v/>
      </c>
      <c r="F703" s="30"/>
      <c r="G703" s="28"/>
      <c r="H703" s="13"/>
      <c r="I703" s="28"/>
      <c r="M703" s="31"/>
      <c r="N703" s="31"/>
      <c r="O703" s="31"/>
      <c r="P703" s="31"/>
      <c r="Q703" s="31"/>
      <c r="R703" s="31"/>
      <c r="S703" s="31"/>
      <c r="T703" s="31"/>
      <c r="U703" s="31"/>
      <c r="Y703" s="31"/>
      <c r="Z703" s="31"/>
      <c r="AA703" s="31"/>
    </row>
    <row r="704" spans="1:27" s="6" customFormat="1">
      <c r="A704" s="10"/>
      <c r="B704" s="31"/>
      <c r="C704" s="177"/>
      <c r="D704" s="31"/>
      <c r="E704" s="178" t="str">
        <f>IF($C704="","",VLOOKUP($C704,分類コード!$B$1:$C$11,2,0))</f>
        <v/>
      </c>
      <c r="F704" s="30"/>
      <c r="G704" s="28"/>
      <c r="H704" s="13"/>
      <c r="I704" s="28"/>
      <c r="M704" s="31"/>
      <c r="N704" s="31"/>
      <c r="O704" s="31"/>
      <c r="P704" s="31"/>
      <c r="Q704" s="31"/>
      <c r="R704" s="31"/>
      <c r="S704" s="31"/>
      <c r="T704" s="31"/>
      <c r="U704" s="31"/>
      <c r="Y704" s="31"/>
      <c r="Z704" s="31"/>
      <c r="AA704" s="31"/>
    </row>
    <row r="705" spans="1:27" s="6" customFormat="1">
      <c r="A705" s="10"/>
      <c r="B705" s="31"/>
      <c r="C705" s="177"/>
      <c r="D705" s="31"/>
      <c r="E705" s="178" t="str">
        <f>IF($C705="","",VLOOKUP($C705,分類コード!$B$1:$C$11,2,0))</f>
        <v/>
      </c>
      <c r="F705" s="30"/>
      <c r="G705" s="28"/>
      <c r="H705" s="13"/>
      <c r="I705" s="28"/>
      <c r="M705" s="31"/>
      <c r="N705" s="31"/>
      <c r="O705" s="31"/>
      <c r="P705" s="31"/>
      <c r="Q705" s="31"/>
      <c r="R705" s="31"/>
      <c r="S705" s="31"/>
      <c r="T705" s="31"/>
      <c r="U705" s="31"/>
      <c r="Y705" s="31"/>
      <c r="Z705" s="31"/>
      <c r="AA705" s="31"/>
    </row>
    <row r="706" spans="1:27" s="6" customFormat="1">
      <c r="A706" s="10"/>
      <c r="B706" s="31"/>
      <c r="C706" s="177"/>
      <c r="D706" s="31"/>
      <c r="E706" s="178" t="str">
        <f>IF($C706="","",VLOOKUP($C706,分類コード!$B$1:$C$11,2,0))</f>
        <v/>
      </c>
      <c r="F706" s="30"/>
      <c r="G706" s="28"/>
      <c r="H706" s="13"/>
      <c r="I706" s="28"/>
      <c r="M706" s="31"/>
      <c r="N706" s="31"/>
      <c r="O706" s="31"/>
      <c r="P706" s="31"/>
      <c r="Q706" s="31"/>
      <c r="R706" s="31"/>
      <c r="S706" s="31"/>
      <c r="T706" s="31"/>
      <c r="U706" s="31"/>
      <c r="Y706" s="31"/>
      <c r="Z706" s="31"/>
      <c r="AA706" s="31"/>
    </row>
    <row r="707" spans="1:27" s="6" customFormat="1">
      <c r="A707" s="10"/>
      <c r="B707" s="31"/>
      <c r="C707" s="177"/>
      <c r="D707" s="31"/>
      <c r="E707" s="178" t="str">
        <f>IF($C707="","",VLOOKUP($C707,分類コード!$B$1:$C$11,2,0))</f>
        <v/>
      </c>
      <c r="F707" s="30"/>
      <c r="G707" s="28"/>
      <c r="H707" s="13"/>
      <c r="I707" s="28"/>
      <c r="M707" s="31"/>
      <c r="N707" s="31"/>
      <c r="O707" s="31"/>
      <c r="P707" s="31"/>
      <c r="Q707" s="31"/>
      <c r="R707" s="31"/>
      <c r="S707" s="31"/>
      <c r="T707" s="31"/>
      <c r="U707" s="31"/>
      <c r="Y707" s="31"/>
      <c r="Z707" s="31"/>
      <c r="AA707" s="31"/>
    </row>
    <row r="708" spans="1:27" s="6" customFormat="1">
      <c r="A708" s="10"/>
      <c r="B708" s="31"/>
      <c r="C708" s="177"/>
      <c r="D708" s="31"/>
      <c r="E708" s="178" t="str">
        <f>IF($C708="","",VLOOKUP($C708,分類コード!$B$1:$C$11,2,0))</f>
        <v/>
      </c>
      <c r="F708" s="30"/>
      <c r="G708" s="28"/>
      <c r="H708" s="13"/>
      <c r="I708" s="28"/>
      <c r="M708" s="31"/>
      <c r="N708" s="31"/>
      <c r="O708" s="31"/>
      <c r="P708" s="31"/>
      <c r="Q708" s="31"/>
      <c r="R708" s="31"/>
      <c r="S708" s="31"/>
      <c r="T708" s="31"/>
      <c r="U708" s="31"/>
      <c r="Y708" s="31"/>
      <c r="Z708" s="31"/>
      <c r="AA708" s="31"/>
    </row>
    <row r="709" spans="1:27" s="6" customFormat="1">
      <c r="A709" s="10"/>
      <c r="B709" s="31"/>
      <c r="C709" s="177"/>
      <c r="D709" s="31"/>
      <c r="E709" s="178" t="str">
        <f>IF($C709="","",VLOOKUP($C709,分類コード!$B$1:$C$11,2,0))</f>
        <v/>
      </c>
      <c r="F709" s="30"/>
      <c r="G709" s="28"/>
      <c r="H709" s="13"/>
      <c r="I709" s="28"/>
      <c r="M709" s="31"/>
      <c r="N709" s="31"/>
      <c r="O709" s="31"/>
      <c r="P709" s="31"/>
      <c r="Q709" s="31"/>
      <c r="R709" s="31"/>
      <c r="S709" s="31"/>
      <c r="T709" s="31"/>
      <c r="U709" s="31"/>
      <c r="Y709" s="31"/>
      <c r="Z709" s="31"/>
      <c r="AA709" s="31"/>
    </row>
    <row r="710" spans="1:27" s="6" customFormat="1">
      <c r="A710" s="10"/>
      <c r="B710" s="31"/>
      <c r="C710" s="177"/>
      <c r="D710" s="31"/>
      <c r="E710" s="178" t="str">
        <f>IF($C710="","",VLOOKUP($C710,分類コード!$B$1:$C$11,2,0))</f>
        <v/>
      </c>
      <c r="F710" s="30"/>
      <c r="G710" s="28"/>
      <c r="H710" s="13"/>
      <c r="I710" s="28"/>
      <c r="M710" s="31"/>
      <c r="N710" s="31"/>
      <c r="O710" s="31"/>
      <c r="P710" s="31"/>
      <c r="Q710" s="31"/>
      <c r="R710" s="31"/>
      <c r="S710" s="31"/>
      <c r="T710" s="31"/>
      <c r="U710" s="31"/>
      <c r="Y710" s="31"/>
      <c r="Z710" s="31"/>
      <c r="AA710" s="31"/>
    </row>
    <row r="711" spans="1:27" s="6" customFormat="1">
      <c r="A711" s="10"/>
      <c r="B711" s="31"/>
      <c r="C711" s="177"/>
      <c r="D711" s="31"/>
      <c r="E711" s="178" t="str">
        <f>IF($C711="","",VLOOKUP($C711,分類コード!$B$1:$C$11,2,0))</f>
        <v/>
      </c>
      <c r="F711" s="30"/>
      <c r="G711" s="28"/>
      <c r="H711" s="13"/>
      <c r="I711" s="28"/>
      <c r="M711" s="31"/>
      <c r="N711" s="31"/>
      <c r="O711" s="31"/>
      <c r="P711" s="31"/>
      <c r="Q711" s="31"/>
      <c r="R711" s="31"/>
      <c r="S711" s="31"/>
      <c r="T711" s="31"/>
      <c r="U711" s="31"/>
      <c r="Y711" s="31"/>
      <c r="Z711" s="31"/>
      <c r="AA711" s="31"/>
    </row>
    <row r="712" spans="1:27" s="6" customFormat="1">
      <c r="A712" s="10"/>
      <c r="B712" s="31"/>
      <c r="C712" s="177"/>
      <c r="D712" s="31"/>
      <c r="E712" s="178" t="str">
        <f>IF($C712="","",VLOOKUP($C712,分類コード!$B$1:$C$11,2,0))</f>
        <v/>
      </c>
      <c r="F712" s="30"/>
      <c r="G712" s="28"/>
      <c r="H712" s="13"/>
      <c r="I712" s="28"/>
      <c r="M712" s="31"/>
      <c r="N712" s="31"/>
      <c r="O712" s="31"/>
      <c r="P712" s="31"/>
      <c r="Q712" s="31"/>
      <c r="R712" s="31"/>
      <c r="S712" s="31"/>
      <c r="T712" s="31"/>
      <c r="U712" s="31"/>
      <c r="Y712" s="31"/>
      <c r="Z712" s="31"/>
      <c r="AA712" s="31"/>
    </row>
    <row r="713" spans="1:27" s="6" customFormat="1">
      <c r="A713" s="10"/>
      <c r="B713" s="31"/>
      <c r="C713" s="177"/>
      <c r="D713" s="31"/>
      <c r="E713" s="178" t="str">
        <f>IF($C713="","",VLOOKUP($C713,分類コード!$B$1:$C$11,2,0))</f>
        <v/>
      </c>
      <c r="F713" s="30"/>
      <c r="G713" s="28"/>
      <c r="H713" s="13"/>
      <c r="I713" s="28"/>
      <c r="M713" s="31"/>
      <c r="N713" s="31"/>
      <c r="O713" s="31"/>
      <c r="P713" s="31"/>
      <c r="Q713" s="31"/>
      <c r="R713" s="31"/>
      <c r="S713" s="31"/>
      <c r="T713" s="31"/>
      <c r="U713" s="31"/>
      <c r="Y713" s="31"/>
      <c r="Z713" s="31"/>
      <c r="AA713" s="31"/>
    </row>
    <row r="714" spans="1:27" s="6" customFormat="1">
      <c r="A714" s="10"/>
      <c r="B714" s="31"/>
      <c r="C714" s="177"/>
      <c r="D714" s="31"/>
      <c r="E714" s="178" t="str">
        <f>IF($C714="","",VLOOKUP($C714,分類コード!$B$1:$C$11,2,0))</f>
        <v/>
      </c>
      <c r="F714" s="30"/>
      <c r="G714" s="28"/>
      <c r="H714" s="13"/>
      <c r="I714" s="28"/>
      <c r="M714" s="31"/>
      <c r="N714" s="31"/>
      <c r="O714" s="31"/>
      <c r="P714" s="31"/>
      <c r="Q714" s="31"/>
      <c r="R714" s="31"/>
      <c r="S714" s="31"/>
      <c r="T714" s="31"/>
      <c r="U714" s="31"/>
      <c r="Y714" s="31"/>
      <c r="Z714" s="31"/>
      <c r="AA714" s="31"/>
    </row>
    <row r="715" spans="1:27" s="6" customFormat="1">
      <c r="A715" s="10"/>
      <c r="B715" s="31"/>
      <c r="C715" s="177"/>
      <c r="D715" s="31"/>
      <c r="E715" s="178" t="str">
        <f>IF($C715="","",VLOOKUP($C715,分類コード!$B$1:$C$11,2,0))</f>
        <v/>
      </c>
      <c r="F715" s="30"/>
      <c r="G715" s="28"/>
      <c r="H715" s="13"/>
      <c r="I715" s="28"/>
      <c r="M715" s="31"/>
      <c r="N715" s="31"/>
      <c r="O715" s="31"/>
      <c r="P715" s="31"/>
      <c r="Q715" s="31"/>
      <c r="R715" s="31"/>
      <c r="S715" s="31"/>
      <c r="T715" s="31"/>
      <c r="U715" s="31"/>
      <c r="Y715" s="31"/>
      <c r="Z715" s="31"/>
      <c r="AA715" s="31"/>
    </row>
    <row r="716" spans="1:27" s="6" customFormat="1">
      <c r="A716" s="10"/>
      <c r="B716" s="31"/>
      <c r="C716" s="177"/>
      <c r="D716" s="31"/>
      <c r="E716" s="178" t="str">
        <f>IF($C716="","",VLOOKUP($C716,分類コード!$B$1:$C$11,2,0))</f>
        <v/>
      </c>
      <c r="F716" s="30"/>
      <c r="G716" s="28"/>
      <c r="H716" s="13"/>
      <c r="I716" s="28"/>
      <c r="M716" s="31"/>
      <c r="N716" s="31"/>
      <c r="O716" s="31"/>
      <c r="P716" s="31"/>
      <c r="Q716" s="31"/>
      <c r="R716" s="31"/>
      <c r="S716" s="31"/>
      <c r="T716" s="31"/>
      <c r="U716" s="31"/>
      <c r="Y716" s="31"/>
      <c r="Z716" s="31"/>
      <c r="AA716" s="31"/>
    </row>
    <row r="717" spans="1:27" s="6" customFormat="1">
      <c r="A717" s="10"/>
      <c r="B717" s="31"/>
      <c r="C717" s="177"/>
      <c r="D717" s="31"/>
      <c r="E717" s="178" t="str">
        <f>IF($C717="","",VLOOKUP($C717,分類コード!$B$1:$C$11,2,0))</f>
        <v/>
      </c>
      <c r="F717" s="30"/>
      <c r="G717" s="28"/>
      <c r="H717" s="13"/>
      <c r="I717" s="28"/>
      <c r="M717" s="31"/>
      <c r="N717" s="31"/>
      <c r="O717" s="31"/>
      <c r="P717" s="31"/>
      <c r="Q717" s="31"/>
      <c r="R717" s="31"/>
      <c r="S717" s="31"/>
      <c r="T717" s="31"/>
      <c r="U717" s="31"/>
      <c r="Y717" s="31"/>
      <c r="Z717" s="31"/>
      <c r="AA717" s="31"/>
    </row>
    <row r="718" spans="1:27" s="6" customFormat="1">
      <c r="A718" s="10"/>
      <c r="B718" s="31"/>
      <c r="C718" s="177"/>
      <c r="D718" s="31"/>
      <c r="E718" s="178" t="str">
        <f>IF($C718="","",VLOOKUP($C718,分類コード!$B$1:$C$11,2,0))</f>
        <v/>
      </c>
      <c r="F718" s="30"/>
      <c r="G718" s="28"/>
      <c r="H718" s="13"/>
      <c r="I718" s="28"/>
      <c r="M718" s="31"/>
      <c r="N718" s="31"/>
      <c r="O718" s="31"/>
      <c r="P718" s="31"/>
      <c r="Q718" s="31"/>
      <c r="R718" s="31"/>
      <c r="S718" s="31"/>
      <c r="T718" s="31"/>
      <c r="U718" s="31"/>
      <c r="Y718" s="31"/>
      <c r="Z718" s="31"/>
      <c r="AA718" s="31"/>
    </row>
    <row r="719" spans="1:27" s="6" customFormat="1">
      <c r="A719" s="10"/>
      <c r="B719" s="31"/>
      <c r="C719" s="177"/>
      <c r="D719" s="31"/>
      <c r="E719" s="178" t="str">
        <f>IF($C719="","",VLOOKUP($C719,分類コード!$B$1:$C$11,2,0))</f>
        <v/>
      </c>
      <c r="F719" s="30"/>
      <c r="G719" s="28"/>
      <c r="H719" s="13"/>
      <c r="I719" s="28"/>
      <c r="M719" s="31"/>
      <c r="N719" s="31"/>
      <c r="O719" s="31"/>
      <c r="P719" s="31"/>
      <c r="Q719" s="31"/>
      <c r="R719" s="31"/>
      <c r="S719" s="31"/>
      <c r="T719" s="31"/>
      <c r="U719" s="31"/>
      <c r="Y719" s="31"/>
      <c r="Z719" s="31"/>
      <c r="AA719" s="31"/>
    </row>
    <row r="720" spans="1:27" s="6" customFormat="1">
      <c r="A720" s="10"/>
      <c r="B720" s="31"/>
      <c r="C720" s="177"/>
      <c r="D720" s="31"/>
      <c r="E720" s="178" t="str">
        <f>IF($C720="","",VLOOKUP($C720,分類コード!$B$1:$C$11,2,0))</f>
        <v/>
      </c>
      <c r="F720" s="30"/>
      <c r="G720" s="28"/>
      <c r="H720" s="13"/>
      <c r="I720" s="28"/>
      <c r="M720" s="31"/>
      <c r="N720" s="31"/>
      <c r="O720" s="31"/>
      <c r="P720" s="31"/>
      <c r="Q720" s="31"/>
      <c r="R720" s="31"/>
      <c r="S720" s="31"/>
      <c r="T720" s="31"/>
      <c r="U720" s="31"/>
      <c r="Y720" s="31"/>
      <c r="Z720" s="31"/>
      <c r="AA720" s="31"/>
    </row>
    <row r="721" spans="1:27" s="6" customFormat="1">
      <c r="A721" s="10"/>
      <c r="B721" s="31"/>
      <c r="C721" s="177"/>
      <c r="D721" s="31"/>
      <c r="E721" s="178" t="str">
        <f>IF($C721="","",VLOOKUP($C721,分類コード!$B$1:$C$11,2,0))</f>
        <v/>
      </c>
      <c r="F721" s="30"/>
      <c r="G721" s="28"/>
      <c r="H721" s="13"/>
      <c r="I721" s="28"/>
      <c r="M721" s="31"/>
      <c r="N721" s="31"/>
      <c r="O721" s="31"/>
      <c r="P721" s="31"/>
      <c r="Q721" s="31"/>
      <c r="R721" s="31"/>
      <c r="S721" s="31"/>
      <c r="T721" s="31"/>
      <c r="U721" s="31"/>
      <c r="Y721" s="31"/>
      <c r="Z721" s="31"/>
      <c r="AA721" s="31"/>
    </row>
    <row r="722" spans="1:27" s="6" customFormat="1">
      <c r="A722" s="10"/>
      <c r="B722" s="31"/>
      <c r="C722" s="177"/>
      <c r="D722" s="31"/>
      <c r="E722" s="178" t="str">
        <f>IF($C722="","",VLOOKUP($C722,分類コード!$B$1:$C$11,2,0))</f>
        <v/>
      </c>
      <c r="F722" s="30"/>
      <c r="G722" s="28"/>
      <c r="H722" s="13"/>
      <c r="I722" s="28"/>
      <c r="M722" s="31"/>
      <c r="N722" s="31"/>
      <c r="O722" s="31"/>
      <c r="P722" s="31"/>
      <c r="Q722" s="31"/>
      <c r="R722" s="31"/>
      <c r="S722" s="31"/>
      <c r="T722" s="31"/>
      <c r="U722" s="31"/>
      <c r="Y722" s="31"/>
      <c r="Z722" s="31"/>
      <c r="AA722" s="31"/>
    </row>
    <row r="723" spans="1:27" s="6" customFormat="1">
      <c r="A723" s="10"/>
      <c r="B723" s="31"/>
      <c r="C723" s="177"/>
      <c r="D723" s="31"/>
      <c r="E723" s="178" t="str">
        <f>IF($C723="","",VLOOKUP($C723,分類コード!$B$1:$C$11,2,0))</f>
        <v/>
      </c>
      <c r="F723" s="30"/>
      <c r="G723" s="28"/>
      <c r="H723" s="13"/>
      <c r="I723" s="28"/>
      <c r="M723" s="31"/>
      <c r="N723" s="31"/>
      <c r="O723" s="31"/>
      <c r="P723" s="31"/>
      <c r="Q723" s="31"/>
      <c r="R723" s="31"/>
      <c r="S723" s="31"/>
      <c r="T723" s="31"/>
      <c r="U723" s="31"/>
      <c r="Y723" s="31"/>
      <c r="Z723" s="31"/>
      <c r="AA723" s="31"/>
    </row>
    <row r="724" spans="1:27" s="6" customFormat="1">
      <c r="A724" s="10"/>
      <c r="B724" s="31"/>
      <c r="C724" s="177"/>
      <c r="D724" s="31"/>
      <c r="E724" s="178" t="str">
        <f>IF($C724="","",VLOOKUP($C724,分類コード!$B$1:$C$11,2,0))</f>
        <v/>
      </c>
      <c r="F724" s="30"/>
      <c r="G724" s="28"/>
      <c r="H724" s="13"/>
      <c r="I724" s="28"/>
      <c r="M724" s="31"/>
      <c r="N724" s="31"/>
      <c r="O724" s="31"/>
      <c r="P724" s="31"/>
      <c r="Q724" s="31"/>
      <c r="R724" s="31"/>
      <c r="S724" s="31"/>
      <c r="T724" s="31"/>
      <c r="U724" s="31"/>
      <c r="Y724" s="31"/>
      <c r="Z724" s="31"/>
      <c r="AA724" s="31"/>
    </row>
    <row r="725" spans="1:27" s="6" customFormat="1">
      <c r="A725" s="10"/>
      <c r="B725" s="31"/>
      <c r="C725" s="177"/>
      <c r="D725" s="31"/>
      <c r="E725" s="178" t="str">
        <f>IF($C725="","",VLOOKUP($C725,分類コード!$B$1:$C$11,2,0))</f>
        <v/>
      </c>
      <c r="F725" s="30"/>
      <c r="G725" s="28"/>
      <c r="H725" s="13"/>
      <c r="I725" s="28"/>
      <c r="M725" s="31"/>
      <c r="N725" s="31"/>
      <c r="O725" s="31"/>
      <c r="P725" s="31"/>
      <c r="Q725" s="31"/>
      <c r="R725" s="31"/>
      <c r="S725" s="31"/>
      <c r="T725" s="31"/>
      <c r="U725" s="31"/>
      <c r="Y725" s="31"/>
      <c r="Z725" s="31"/>
      <c r="AA725" s="31"/>
    </row>
    <row r="726" spans="1:27" s="6" customFormat="1">
      <c r="A726" s="10"/>
      <c r="B726" s="31"/>
      <c r="C726" s="177"/>
      <c r="D726" s="31"/>
      <c r="E726" s="178" t="str">
        <f>IF($C726="","",VLOOKUP($C726,分類コード!$B$1:$C$11,2,0))</f>
        <v/>
      </c>
      <c r="F726" s="30"/>
      <c r="G726" s="28"/>
      <c r="H726" s="13"/>
      <c r="I726" s="28"/>
      <c r="M726" s="31"/>
      <c r="N726" s="31"/>
      <c r="O726" s="31"/>
      <c r="P726" s="31"/>
      <c r="Q726" s="31"/>
      <c r="R726" s="31"/>
      <c r="S726" s="31"/>
      <c r="T726" s="31"/>
      <c r="U726" s="31"/>
      <c r="Y726" s="31"/>
      <c r="Z726" s="31"/>
      <c r="AA726" s="31"/>
    </row>
    <row r="727" spans="1:27" s="6" customFormat="1">
      <c r="A727" s="10"/>
      <c r="B727" s="31"/>
      <c r="C727" s="177"/>
      <c r="D727" s="31"/>
      <c r="E727" s="178" t="str">
        <f>IF($C727="","",VLOOKUP($C727,分類コード!$B$1:$C$11,2,0))</f>
        <v/>
      </c>
      <c r="F727" s="30"/>
      <c r="G727" s="28"/>
      <c r="H727" s="13"/>
      <c r="I727" s="28"/>
      <c r="M727" s="31"/>
      <c r="N727" s="31"/>
      <c r="O727" s="31"/>
      <c r="P727" s="31"/>
      <c r="Q727" s="31"/>
      <c r="R727" s="31"/>
      <c r="S727" s="31"/>
      <c r="T727" s="31"/>
      <c r="U727" s="31"/>
      <c r="Y727" s="31"/>
      <c r="Z727" s="31"/>
      <c r="AA727" s="31"/>
    </row>
    <row r="728" spans="1:27" s="6" customFormat="1">
      <c r="A728" s="10"/>
      <c r="B728" s="31"/>
      <c r="C728" s="177"/>
      <c r="D728" s="31"/>
      <c r="E728" s="178" t="str">
        <f>IF($C728="","",VLOOKUP($C728,分類コード!$B$1:$C$11,2,0))</f>
        <v/>
      </c>
      <c r="F728" s="30"/>
      <c r="G728" s="28"/>
      <c r="H728" s="13"/>
      <c r="I728" s="28"/>
      <c r="M728" s="31"/>
      <c r="N728" s="31"/>
      <c r="O728" s="31"/>
      <c r="P728" s="31"/>
      <c r="Q728" s="31"/>
      <c r="R728" s="31"/>
      <c r="S728" s="31"/>
      <c r="T728" s="31"/>
      <c r="U728" s="31"/>
      <c r="Y728" s="31"/>
      <c r="Z728" s="31"/>
      <c r="AA728" s="31"/>
    </row>
    <row r="729" spans="1:27" s="6" customFormat="1">
      <c r="A729" s="10"/>
      <c r="B729" s="31"/>
      <c r="C729" s="177"/>
      <c r="D729" s="31"/>
      <c r="E729" s="178" t="str">
        <f>IF($C729="","",VLOOKUP($C729,分類コード!$B$1:$C$11,2,0))</f>
        <v/>
      </c>
      <c r="F729" s="30"/>
      <c r="G729" s="28"/>
      <c r="H729" s="13"/>
      <c r="I729" s="28"/>
      <c r="M729" s="31"/>
      <c r="N729" s="31"/>
      <c r="O729" s="31"/>
      <c r="P729" s="31"/>
      <c r="Q729" s="31"/>
      <c r="R729" s="31"/>
      <c r="S729" s="31"/>
      <c r="T729" s="31"/>
      <c r="U729" s="31"/>
      <c r="Y729" s="31"/>
      <c r="Z729" s="31"/>
      <c r="AA729" s="31"/>
    </row>
    <row r="730" spans="1:27" s="6" customFormat="1">
      <c r="A730" s="10"/>
      <c r="B730" s="31"/>
      <c r="C730" s="177"/>
      <c r="D730" s="31"/>
      <c r="E730" s="178" t="str">
        <f>IF($C730="","",VLOOKUP($C730,分類コード!$B$1:$C$11,2,0))</f>
        <v/>
      </c>
      <c r="F730" s="30"/>
      <c r="G730" s="28"/>
      <c r="H730" s="13"/>
      <c r="I730" s="28"/>
      <c r="M730" s="31"/>
      <c r="N730" s="31"/>
      <c r="O730" s="31"/>
      <c r="P730" s="31"/>
      <c r="Q730" s="31"/>
      <c r="R730" s="31"/>
      <c r="S730" s="31"/>
      <c r="T730" s="31"/>
      <c r="U730" s="31"/>
      <c r="Y730" s="31"/>
      <c r="Z730" s="31"/>
      <c r="AA730" s="31"/>
    </row>
    <row r="731" spans="1:27" s="6" customFormat="1">
      <c r="A731" s="10"/>
      <c r="B731" s="31"/>
      <c r="C731" s="177"/>
      <c r="D731" s="31"/>
      <c r="E731" s="178" t="str">
        <f>IF($C731="","",VLOOKUP($C731,分類コード!$B$1:$C$11,2,0))</f>
        <v/>
      </c>
      <c r="F731" s="30"/>
      <c r="G731" s="28"/>
      <c r="H731" s="13"/>
      <c r="I731" s="28"/>
      <c r="M731" s="31"/>
      <c r="N731" s="31"/>
      <c r="O731" s="31"/>
      <c r="P731" s="31"/>
      <c r="Q731" s="31"/>
      <c r="R731" s="31"/>
      <c r="S731" s="31"/>
      <c r="T731" s="31"/>
      <c r="U731" s="31"/>
      <c r="Y731" s="31"/>
      <c r="Z731" s="31"/>
      <c r="AA731" s="31"/>
    </row>
    <row r="732" spans="1:27" s="6" customFormat="1">
      <c r="A732" s="10"/>
      <c r="B732" s="31"/>
      <c r="C732" s="177"/>
      <c r="D732" s="31"/>
      <c r="E732" s="178" t="str">
        <f>IF($C732="","",VLOOKUP($C732,分類コード!$B$1:$C$11,2,0))</f>
        <v/>
      </c>
      <c r="F732" s="30"/>
      <c r="G732" s="28"/>
      <c r="H732" s="13"/>
      <c r="I732" s="28"/>
      <c r="M732" s="31"/>
      <c r="N732" s="31"/>
      <c r="O732" s="31"/>
      <c r="P732" s="31"/>
      <c r="Q732" s="31"/>
      <c r="R732" s="31"/>
      <c r="S732" s="31"/>
      <c r="T732" s="31"/>
      <c r="U732" s="31"/>
      <c r="Y732" s="31"/>
      <c r="Z732" s="31"/>
      <c r="AA732" s="31"/>
    </row>
    <row r="733" spans="1:27" s="6" customFormat="1">
      <c r="A733" s="10"/>
      <c r="B733" s="31"/>
      <c r="C733" s="177"/>
      <c r="D733" s="31"/>
      <c r="E733" s="178" t="str">
        <f>IF($C733="","",VLOOKUP($C733,分類コード!$B$1:$C$11,2,0))</f>
        <v/>
      </c>
      <c r="F733" s="30"/>
      <c r="G733" s="28"/>
      <c r="H733" s="13"/>
      <c r="I733" s="28"/>
      <c r="M733" s="31"/>
      <c r="N733" s="31"/>
      <c r="O733" s="31"/>
      <c r="P733" s="31"/>
      <c r="Q733" s="31"/>
      <c r="R733" s="31"/>
      <c r="S733" s="31"/>
      <c r="T733" s="31"/>
      <c r="U733" s="31"/>
      <c r="Y733" s="31"/>
      <c r="Z733" s="31"/>
      <c r="AA733" s="31"/>
    </row>
    <row r="734" spans="1:27" s="6" customFormat="1">
      <c r="A734" s="10"/>
      <c r="B734" s="31"/>
      <c r="C734" s="177"/>
      <c r="D734" s="31"/>
      <c r="E734" s="178" t="str">
        <f>IF($C734="","",VLOOKUP($C734,分類コード!$B$1:$C$11,2,0))</f>
        <v/>
      </c>
      <c r="F734" s="30"/>
      <c r="G734" s="28"/>
      <c r="H734" s="13"/>
      <c r="I734" s="28"/>
      <c r="M734" s="31"/>
      <c r="N734" s="31"/>
      <c r="O734" s="31"/>
      <c r="P734" s="31"/>
      <c r="Q734" s="31"/>
      <c r="R734" s="31"/>
      <c r="S734" s="31"/>
      <c r="T734" s="31"/>
      <c r="U734" s="31"/>
      <c r="Y734" s="31"/>
      <c r="Z734" s="31"/>
      <c r="AA734" s="31"/>
    </row>
    <row r="735" spans="1:27" s="6" customFormat="1">
      <c r="A735" s="10"/>
      <c r="B735" s="31"/>
      <c r="C735" s="177"/>
      <c r="D735" s="31"/>
      <c r="E735" s="178" t="str">
        <f>IF($C735="","",VLOOKUP($C735,分類コード!$B$1:$C$11,2,0))</f>
        <v/>
      </c>
      <c r="F735" s="30"/>
      <c r="G735" s="28"/>
      <c r="H735" s="13"/>
      <c r="I735" s="28"/>
      <c r="M735" s="31"/>
      <c r="N735" s="31"/>
      <c r="O735" s="31"/>
      <c r="P735" s="31"/>
      <c r="Q735" s="31"/>
      <c r="R735" s="31"/>
      <c r="S735" s="31"/>
      <c r="T735" s="31"/>
      <c r="U735" s="31"/>
      <c r="Y735" s="31"/>
      <c r="Z735" s="31"/>
      <c r="AA735" s="31"/>
    </row>
    <row r="736" spans="1:27" s="6" customFormat="1">
      <c r="A736" s="10"/>
      <c r="B736" s="31"/>
      <c r="C736" s="177"/>
      <c r="D736" s="31"/>
      <c r="E736" s="178" t="str">
        <f>IF($C736="","",VLOOKUP($C736,分類コード!$B$1:$C$11,2,0))</f>
        <v/>
      </c>
      <c r="F736" s="30"/>
      <c r="G736" s="28"/>
      <c r="H736" s="13"/>
      <c r="I736" s="28"/>
      <c r="M736" s="31"/>
      <c r="N736" s="31"/>
      <c r="O736" s="31"/>
      <c r="P736" s="31"/>
      <c r="Q736" s="31"/>
      <c r="R736" s="31"/>
      <c r="S736" s="31"/>
      <c r="T736" s="31"/>
      <c r="U736" s="31"/>
      <c r="Y736" s="31"/>
      <c r="Z736" s="31"/>
      <c r="AA736" s="31"/>
    </row>
    <row r="737" spans="1:27" s="6" customFormat="1">
      <c r="A737" s="10"/>
      <c r="B737" s="31"/>
      <c r="C737" s="177"/>
      <c r="D737" s="31"/>
      <c r="E737" s="178" t="str">
        <f>IF($C737="","",VLOOKUP($C737,分類コード!$B$1:$C$11,2,0))</f>
        <v/>
      </c>
      <c r="F737" s="30"/>
      <c r="G737" s="28"/>
      <c r="H737" s="13"/>
      <c r="I737" s="28"/>
      <c r="M737" s="31"/>
      <c r="N737" s="31"/>
      <c r="O737" s="31"/>
      <c r="P737" s="31"/>
      <c r="Q737" s="31"/>
      <c r="R737" s="31"/>
      <c r="S737" s="31"/>
      <c r="T737" s="31"/>
      <c r="U737" s="31"/>
      <c r="Y737" s="31"/>
      <c r="Z737" s="31"/>
      <c r="AA737" s="31"/>
    </row>
    <row r="738" spans="1:27" s="6" customFormat="1">
      <c r="A738" s="10"/>
      <c r="B738" s="31"/>
      <c r="C738" s="177"/>
      <c r="D738" s="31"/>
      <c r="E738" s="178" t="str">
        <f>IF($C738="","",VLOOKUP($C738,分類コード!$B$1:$C$11,2,0))</f>
        <v/>
      </c>
      <c r="F738" s="30"/>
      <c r="G738" s="28"/>
      <c r="H738" s="13"/>
      <c r="I738" s="28"/>
      <c r="M738" s="31"/>
      <c r="N738" s="31"/>
      <c r="O738" s="31"/>
      <c r="P738" s="31"/>
      <c r="Q738" s="31"/>
      <c r="R738" s="31"/>
      <c r="S738" s="31"/>
      <c r="T738" s="31"/>
      <c r="U738" s="31"/>
      <c r="Y738" s="31"/>
      <c r="Z738" s="31"/>
      <c r="AA738" s="31"/>
    </row>
    <row r="739" spans="1:27" s="6" customFormat="1">
      <c r="A739" s="10"/>
      <c r="B739" s="31"/>
      <c r="C739" s="177"/>
      <c r="D739" s="31"/>
      <c r="E739" s="178" t="str">
        <f>IF($C739="","",VLOOKUP($C739,分類コード!$B$1:$C$11,2,0))</f>
        <v/>
      </c>
      <c r="F739" s="30"/>
      <c r="G739" s="28"/>
      <c r="H739" s="13"/>
      <c r="I739" s="28"/>
      <c r="M739" s="31"/>
      <c r="N739" s="31"/>
      <c r="O739" s="31"/>
      <c r="P739" s="31"/>
      <c r="Q739" s="31"/>
      <c r="R739" s="31"/>
      <c r="S739" s="31"/>
      <c r="T739" s="31"/>
      <c r="U739" s="31"/>
      <c r="Y739" s="31"/>
      <c r="Z739" s="31"/>
      <c r="AA739" s="31"/>
    </row>
    <row r="740" spans="1:27" s="6" customFormat="1">
      <c r="A740" s="10"/>
      <c r="B740" s="31"/>
      <c r="C740" s="177"/>
      <c r="D740" s="31"/>
      <c r="E740" s="178" t="str">
        <f>IF($C740="","",VLOOKUP($C740,分類コード!$B$1:$C$11,2,0))</f>
        <v/>
      </c>
      <c r="F740" s="30"/>
      <c r="G740" s="28"/>
      <c r="H740" s="13"/>
      <c r="I740" s="28"/>
      <c r="M740" s="31"/>
      <c r="N740" s="31"/>
      <c r="O740" s="31"/>
      <c r="P740" s="31"/>
      <c r="Q740" s="31"/>
      <c r="R740" s="31"/>
      <c r="S740" s="31"/>
      <c r="T740" s="31"/>
      <c r="U740" s="31"/>
      <c r="Y740" s="31"/>
      <c r="Z740" s="31"/>
      <c r="AA740" s="31"/>
    </row>
    <row r="741" spans="1:27" s="6" customFormat="1">
      <c r="A741" s="10"/>
      <c r="B741" s="31"/>
      <c r="C741" s="177"/>
      <c r="D741" s="31"/>
      <c r="E741" s="178" t="str">
        <f>IF($C741="","",VLOOKUP($C741,分類コード!$B$1:$C$11,2,0))</f>
        <v/>
      </c>
      <c r="F741" s="30"/>
      <c r="G741" s="28"/>
      <c r="H741" s="13"/>
      <c r="I741" s="28"/>
      <c r="M741" s="31"/>
      <c r="N741" s="31"/>
      <c r="O741" s="31"/>
      <c r="P741" s="31"/>
      <c r="Q741" s="31"/>
      <c r="R741" s="31"/>
      <c r="S741" s="31"/>
      <c r="T741" s="31"/>
      <c r="U741" s="31"/>
      <c r="Y741" s="31"/>
      <c r="Z741" s="31"/>
      <c r="AA741" s="31"/>
    </row>
    <row r="742" spans="1:27" s="6" customFormat="1">
      <c r="A742" s="10"/>
      <c r="B742" s="31"/>
      <c r="C742" s="177"/>
      <c r="D742" s="31"/>
      <c r="E742" s="178" t="str">
        <f>IF($C742="","",VLOOKUP($C742,分類コード!$B$1:$C$11,2,0))</f>
        <v/>
      </c>
      <c r="F742" s="30"/>
      <c r="G742" s="28"/>
      <c r="H742" s="13"/>
      <c r="I742" s="28"/>
      <c r="M742" s="31"/>
      <c r="N742" s="31"/>
      <c r="O742" s="31"/>
      <c r="P742" s="31"/>
      <c r="Q742" s="31"/>
      <c r="R742" s="31"/>
      <c r="S742" s="31"/>
      <c r="T742" s="31"/>
      <c r="U742" s="31"/>
      <c r="Y742" s="31"/>
      <c r="Z742" s="31"/>
      <c r="AA742" s="31"/>
    </row>
    <row r="743" spans="1:27" s="6" customFormat="1">
      <c r="A743" s="10"/>
      <c r="B743" s="31"/>
      <c r="C743" s="177"/>
      <c r="D743" s="31"/>
      <c r="E743" s="178" t="str">
        <f>IF($C743="","",VLOOKUP($C743,分類コード!$B$1:$C$11,2,0))</f>
        <v/>
      </c>
      <c r="F743" s="30"/>
      <c r="G743" s="28"/>
      <c r="H743" s="13"/>
      <c r="I743" s="28"/>
      <c r="M743" s="31"/>
      <c r="N743" s="31"/>
      <c r="O743" s="31"/>
      <c r="P743" s="31"/>
      <c r="Q743" s="31"/>
      <c r="R743" s="31"/>
      <c r="S743" s="31"/>
      <c r="T743" s="31"/>
      <c r="U743" s="31"/>
      <c r="Y743" s="31"/>
      <c r="Z743" s="31"/>
      <c r="AA743" s="31"/>
    </row>
    <row r="744" spans="1:27" s="6" customFormat="1">
      <c r="A744" s="10"/>
      <c r="B744" s="31"/>
      <c r="C744" s="177"/>
      <c r="D744" s="31"/>
      <c r="E744" s="178" t="str">
        <f>IF($C744="","",VLOOKUP($C744,分類コード!$B$1:$C$11,2,0))</f>
        <v/>
      </c>
      <c r="F744" s="30"/>
      <c r="G744" s="28"/>
      <c r="H744" s="13"/>
      <c r="I744" s="28"/>
      <c r="M744" s="31"/>
      <c r="N744" s="31"/>
      <c r="O744" s="31"/>
      <c r="P744" s="31"/>
      <c r="Q744" s="31"/>
      <c r="R744" s="31"/>
      <c r="S744" s="31"/>
      <c r="T744" s="31"/>
      <c r="U744" s="31"/>
      <c r="Y744" s="31"/>
      <c r="Z744" s="31"/>
      <c r="AA744" s="31"/>
    </row>
    <row r="745" spans="1:27" s="6" customFormat="1">
      <c r="A745" s="10"/>
      <c r="B745" s="31"/>
      <c r="C745" s="177"/>
      <c r="D745" s="31"/>
      <c r="E745" s="178" t="str">
        <f>IF($C745="","",VLOOKUP($C745,分類コード!$B$1:$C$11,2,0))</f>
        <v/>
      </c>
      <c r="F745" s="30"/>
      <c r="G745" s="28"/>
      <c r="H745" s="13"/>
      <c r="I745" s="28"/>
      <c r="M745" s="31"/>
      <c r="N745" s="31"/>
      <c r="O745" s="31"/>
      <c r="P745" s="31"/>
      <c r="Q745" s="31"/>
      <c r="R745" s="31"/>
      <c r="S745" s="31"/>
      <c r="T745" s="31"/>
      <c r="U745" s="31"/>
      <c r="Y745" s="31"/>
      <c r="Z745" s="31"/>
      <c r="AA745" s="31"/>
    </row>
    <row r="746" spans="1:27" s="6" customFormat="1">
      <c r="A746" s="10"/>
      <c r="B746" s="31"/>
      <c r="C746" s="177"/>
      <c r="D746" s="31"/>
      <c r="E746" s="178" t="str">
        <f>IF($C746="","",VLOOKUP($C746,分類コード!$B$1:$C$11,2,0))</f>
        <v/>
      </c>
      <c r="F746" s="30"/>
      <c r="G746" s="28"/>
      <c r="H746" s="13"/>
      <c r="I746" s="28"/>
      <c r="M746" s="31"/>
      <c r="N746" s="31"/>
      <c r="O746" s="31"/>
      <c r="P746" s="31"/>
      <c r="Q746" s="31"/>
      <c r="R746" s="31"/>
      <c r="S746" s="31"/>
      <c r="T746" s="31"/>
      <c r="U746" s="31"/>
      <c r="Y746" s="31"/>
      <c r="Z746" s="31"/>
      <c r="AA746" s="31"/>
    </row>
    <row r="747" spans="1:27" s="6" customFormat="1">
      <c r="A747" s="10"/>
      <c r="B747" s="31"/>
      <c r="C747" s="177"/>
      <c r="D747" s="31"/>
      <c r="E747" s="178" t="str">
        <f>IF($C747="","",VLOOKUP($C747,分類コード!$B$1:$C$11,2,0))</f>
        <v/>
      </c>
      <c r="F747" s="30"/>
      <c r="G747" s="28"/>
      <c r="H747" s="13"/>
      <c r="I747" s="28"/>
      <c r="M747" s="31"/>
      <c r="N747" s="31"/>
      <c r="O747" s="31"/>
      <c r="P747" s="31"/>
      <c r="Q747" s="31"/>
      <c r="R747" s="31"/>
      <c r="S747" s="31"/>
      <c r="T747" s="31"/>
      <c r="U747" s="31"/>
      <c r="Y747" s="31"/>
      <c r="Z747" s="31"/>
      <c r="AA747" s="31"/>
    </row>
    <row r="748" spans="1:27" s="6" customFormat="1">
      <c r="A748" s="10"/>
      <c r="B748" s="31"/>
      <c r="C748" s="177"/>
      <c r="D748" s="31"/>
      <c r="E748" s="178" t="str">
        <f>IF($C748="","",VLOOKUP($C748,分類コード!$B$1:$C$11,2,0))</f>
        <v/>
      </c>
      <c r="F748" s="30"/>
      <c r="G748" s="28"/>
      <c r="H748" s="13"/>
      <c r="I748" s="28"/>
      <c r="M748" s="31"/>
      <c r="N748" s="31"/>
      <c r="O748" s="31"/>
      <c r="P748" s="31"/>
      <c r="Q748" s="31"/>
      <c r="R748" s="31"/>
      <c r="S748" s="31"/>
      <c r="T748" s="31"/>
      <c r="U748" s="31"/>
      <c r="Y748" s="31"/>
      <c r="Z748" s="31"/>
      <c r="AA748" s="31"/>
    </row>
    <row r="749" spans="1:27" s="6" customFormat="1">
      <c r="A749" s="10"/>
      <c r="B749" s="31"/>
      <c r="C749" s="177"/>
      <c r="D749" s="31"/>
      <c r="E749" s="178" t="str">
        <f>IF($C749="","",VLOOKUP($C749,分類コード!$B$1:$C$11,2,0))</f>
        <v/>
      </c>
      <c r="F749" s="30"/>
      <c r="G749" s="28"/>
      <c r="H749" s="13"/>
      <c r="I749" s="28"/>
      <c r="M749" s="31"/>
      <c r="N749" s="31"/>
      <c r="O749" s="31"/>
      <c r="P749" s="31"/>
      <c r="Q749" s="31"/>
      <c r="R749" s="31"/>
      <c r="S749" s="31"/>
      <c r="T749" s="31"/>
      <c r="U749" s="31"/>
      <c r="Y749" s="31"/>
      <c r="Z749" s="31"/>
      <c r="AA749" s="31"/>
    </row>
    <row r="750" spans="1:27" s="6" customFormat="1">
      <c r="A750" s="10"/>
      <c r="B750" s="31"/>
      <c r="C750" s="177"/>
      <c r="D750" s="31"/>
      <c r="E750" s="178" t="str">
        <f>IF($C750="","",VLOOKUP($C750,分類コード!$B$1:$C$11,2,0))</f>
        <v/>
      </c>
      <c r="F750" s="30"/>
      <c r="G750" s="28"/>
      <c r="H750" s="13"/>
      <c r="I750" s="28"/>
      <c r="M750" s="31"/>
      <c r="N750" s="31"/>
      <c r="O750" s="31"/>
      <c r="P750" s="31"/>
      <c r="Q750" s="31"/>
      <c r="R750" s="31"/>
      <c r="S750" s="31"/>
      <c r="T750" s="31"/>
      <c r="U750" s="31"/>
      <c r="Y750" s="31"/>
      <c r="Z750" s="31"/>
      <c r="AA750" s="31"/>
    </row>
    <row r="751" spans="1:27" s="6" customFormat="1">
      <c r="A751" s="10"/>
      <c r="B751" s="31"/>
      <c r="C751" s="177"/>
      <c r="D751" s="31"/>
      <c r="E751" s="178" t="str">
        <f>IF($C751="","",VLOOKUP($C751,分類コード!$B$1:$C$11,2,0))</f>
        <v/>
      </c>
      <c r="F751" s="30"/>
      <c r="G751" s="28"/>
      <c r="H751" s="13"/>
      <c r="I751" s="28"/>
      <c r="M751" s="31"/>
      <c r="N751" s="31"/>
      <c r="O751" s="31"/>
      <c r="P751" s="31"/>
      <c r="Q751" s="31"/>
      <c r="R751" s="31"/>
      <c r="S751" s="31"/>
      <c r="T751" s="31"/>
      <c r="U751" s="31"/>
      <c r="Y751" s="31"/>
      <c r="Z751" s="31"/>
      <c r="AA751" s="31"/>
    </row>
    <row r="752" spans="1:27" s="6" customFormat="1">
      <c r="A752" s="10"/>
      <c r="B752" s="31"/>
      <c r="C752" s="177"/>
      <c r="D752" s="31"/>
      <c r="E752" s="178" t="str">
        <f>IF($C752="","",VLOOKUP($C752,分類コード!$B$1:$C$11,2,0))</f>
        <v/>
      </c>
      <c r="F752" s="30"/>
      <c r="G752" s="28"/>
      <c r="H752" s="13"/>
      <c r="I752" s="28"/>
      <c r="M752" s="31"/>
      <c r="N752" s="31"/>
      <c r="O752" s="31"/>
      <c r="P752" s="31"/>
      <c r="Q752" s="31"/>
      <c r="R752" s="31"/>
      <c r="S752" s="31"/>
      <c r="T752" s="31"/>
      <c r="U752" s="31"/>
      <c r="Y752" s="31"/>
      <c r="Z752" s="31"/>
      <c r="AA752" s="31"/>
    </row>
    <row r="753" spans="1:27" s="6" customFormat="1">
      <c r="A753" s="10"/>
      <c r="B753" s="31"/>
      <c r="C753" s="177"/>
      <c r="D753" s="31"/>
      <c r="E753" s="178" t="str">
        <f>IF($C753="","",VLOOKUP($C753,分類コード!$B$1:$C$11,2,0))</f>
        <v/>
      </c>
      <c r="F753" s="30"/>
      <c r="G753" s="28"/>
      <c r="H753" s="13"/>
      <c r="I753" s="28"/>
      <c r="M753" s="31"/>
      <c r="N753" s="31"/>
      <c r="O753" s="31"/>
      <c r="P753" s="31"/>
      <c r="Q753" s="31"/>
      <c r="R753" s="31"/>
      <c r="S753" s="31"/>
      <c r="T753" s="31"/>
      <c r="U753" s="31"/>
      <c r="Y753" s="31"/>
      <c r="Z753" s="31"/>
      <c r="AA753" s="31"/>
    </row>
    <row r="754" spans="1:27" s="6" customFormat="1">
      <c r="A754" s="10"/>
      <c r="B754" s="31"/>
      <c r="C754" s="177"/>
      <c r="D754" s="31"/>
      <c r="E754" s="178" t="str">
        <f>IF($C754="","",VLOOKUP($C754,分類コード!$B$1:$C$11,2,0))</f>
        <v/>
      </c>
      <c r="F754" s="30"/>
      <c r="G754" s="28"/>
      <c r="H754" s="13"/>
      <c r="I754" s="28"/>
      <c r="M754" s="31"/>
      <c r="N754" s="31"/>
      <c r="O754" s="31"/>
      <c r="P754" s="31"/>
      <c r="Q754" s="31"/>
      <c r="R754" s="31"/>
      <c r="S754" s="31"/>
      <c r="T754" s="31"/>
      <c r="U754" s="31"/>
      <c r="Y754" s="31"/>
      <c r="Z754" s="31"/>
      <c r="AA754" s="31"/>
    </row>
    <row r="755" spans="1:27" s="6" customFormat="1">
      <c r="A755" s="10"/>
      <c r="B755" s="31"/>
      <c r="C755" s="177"/>
      <c r="D755" s="31"/>
      <c r="E755" s="178" t="str">
        <f>IF($C755="","",VLOOKUP($C755,分類コード!$B$1:$C$11,2,0))</f>
        <v/>
      </c>
      <c r="F755" s="30"/>
      <c r="G755" s="28"/>
      <c r="H755" s="13"/>
      <c r="I755" s="28"/>
      <c r="M755" s="31"/>
      <c r="N755" s="31"/>
      <c r="O755" s="31"/>
      <c r="P755" s="31"/>
      <c r="Q755" s="31"/>
      <c r="R755" s="31"/>
      <c r="S755" s="31"/>
      <c r="T755" s="31"/>
      <c r="U755" s="31"/>
      <c r="Y755" s="31"/>
      <c r="Z755" s="31"/>
      <c r="AA755" s="31"/>
    </row>
    <row r="756" spans="1:27" s="6" customFormat="1">
      <c r="A756" s="10"/>
      <c r="B756" s="31"/>
      <c r="C756" s="177"/>
      <c r="D756" s="31"/>
      <c r="E756" s="178" t="str">
        <f>IF($C756="","",VLOOKUP($C756,分類コード!$B$1:$C$11,2,0))</f>
        <v/>
      </c>
      <c r="F756" s="30"/>
      <c r="G756" s="28"/>
      <c r="H756" s="13"/>
      <c r="I756" s="28"/>
      <c r="M756" s="31"/>
      <c r="N756" s="31"/>
      <c r="O756" s="31"/>
      <c r="P756" s="31"/>
      <c r="Q756" s="31"/>
      <c r="R756" s="31"/>
      <c r="S756" s="31"/>
      <c r="T756" s="31"/>
      <c r="U756" s="31"/>
      <c r="Y756" s="31"/>
      <c r="Z756" s="31"/>
      <c r="AA756" s="31"/>
    </row>
    <row r="757" spans="1:27" s="6" customFormat="1">
      <c r="A757" s="10"/>
      <c r="B757" s="31"/>
      <c r="C757" s="177"/>
      <c r="D757" s="31"/>
      <c r="E757" s="178" t="str">
        <f>IF($C757="","",VLOOKUP($C757,分類コード!$B$1:$C$11,2,0))</f>
        <v/>
      </c>
      <c r="F757" s="30"/>
      <c r="G757" s="28"/>
      <c r="H757" s="13"/>
      <c r="I757" s="28"/>
      <c r="M757" s="31"/>
      <c r="N757" s="31"/>
      <c r="O757" s="31"/>
      <c r="P757" s="31"/>
      <c r="Q757" s="31"/>
      <c r="R757" s="31"/>
      <c r="S757" s="31"/>
      <c r="T757" s="31"/>
      <c r="U757" s="31"/>
      <c r="Y757" s="31"/>
      <c r="Z757" s="31"/>
      <c r="AA757" s="31"/>
    </row>
    <row r="758" spans="1:27" s="6" customFormat="1">
      <c r="A758" s="10"/>
      <c r="B758" s="31"/>
      <c r="C758" s="177"/>
      <c r="D758" s="31"/>
      <c r="E758" s="178" t="str">
        <f>IF($C758="","",VLOOKUP($C758,分類コード!$B$1:$C$11,2,0))</f>
        <v/>
      </c>
      <c r="F758" s="30"/>
      <c r="G758" s="28"/>
      <c r="H758" s="13"/>
      <c r="I758" s="28"/>
      <c r="M758" s="31"/>
      <c r="N758" s="31"/>
      <c r="O758" s="31"/>
      <c r="P758" s="31"/>
      <c r="Q758" s="31"/>
      <c r="R758" s="31"/>
      <c r="S758" s="31"/>
      <c r="T758" s="31"/>
      <c r="U758" s="31"/>
      <c r="Y758" s="31"/>
      <c r="Z758" s="31"/>
      <c r="AA758" s="31"/>
    </row>
    <row r="759" spans="1:27" s="6" customFormat="1">
      <c r="A759" s="10"/>
      <c r="B759" s="31"/>
      <c r="C759" s="177"/>
      <c r="D759" s="31"/>
      <c r="E759" s="178" t="str">
        <f>IF($C759="","",VLOOKUP($C759,分類コード!$B$1:$C$11,2,0))</f>
        <v/>
      </c>
      <c r="F759" s="30"/>
      <c r="G759" s="28"/>
      <c r="H759" s="13"/>
      <c r="I759" s="28"/>
      <c r="M759" s="31"/>
      <c r="N759" s="31"/>
      <c r="O759" s="31"/>
      <c r="P759" s="31"/>
      <c r="Q759" s="31"/>
      <c r="R759" s="31"/>
      <c r="S759" s="31"/>
      <c r="T759" s="31"/>
      <c r="U759" s="31"/>
      <c r="Y759" s="31"/>
      <c r="Z759" s="31"/>
      <c r="AA759" s="31"/>
    </row>
    <row r="760" spans="1:27" s="6" customFormat="1">
      <c r="A760" s="10"/>
      <c r="B760" s="31"/>
      <c r="C760" s="177"/>
      <c r="D760" s="31"/>
      <c r="E760" s="178" t="str">
        <f>IF($C760="","",VLOOKUP($C760,分類コード!$B$1:$C$11,2,0))</f>
        <v/>
      </c>
      <c r="F760" s="30"/>
      <c r="G760" s="28"/>
      <c r="H760" s="13"/>
      <c r="I760" s="28"/>
      <c r="M760" s="31"/>
      <c r="N760" s="31"/>
      <c r="O760" s="31"/>
      <c r="P760" s="31"/>
      <c r="Q760" s="31"/>
      <c r="R760" s="31"/>
      <c r="S760" s="31"/>
      <c r="T760" s="31"/>
      <c r="U760" s="31"/>
      <c r="Y760" s="31"/>
      <c r="Z760" s="31"/>
      <c r="AA760" s="31"/>
    </row>
    <row r="761" spans="1:27" s="6" customFormat="1">
      <c r="A761" s="10"/>
      <c r="B761" s="31"/>
      <c r="C761" s="177"/>
      <c r="D761" s="31"/>
      <c r="E761" s="178" t="str">
        <f>IF($C761="","",VLOOKUP($C761,分類コード!$B$1:$C$11,2,0))</f>
        <v/>
      </c>
      <c r="F761" s="30"/>
      <c r="G761" s="28"/>
      <c r="H761" s="13"/>
      <c r="I761" s="28"/>
      <c r="M761" s="31"/>
      <c r="N761" s="31"/>
      <c r="O761" s="31"/>
      <c r="P761" s="31"/>
      <c r="Q761" s="31"/>
      <c r="R761" s="31"/>
      <c r="S761" s="31"/>
      <c r="T761" s="31"/>
      <c r="U761" s="31"/>
      <c r="Y761" s="31"/>
      <c r="Z761" s="31"/>
      <c r="AA761" s="31"/>
    </row>
    <row r="762" spans="1:27" s="6" customFormat="1">
      <c r="A762" s="10"/>
      <c r="B762" s="31"/>
      <c r="C762" s="177"/>
      <c r="D762" s="31"/>
      <c r="E762" s="178" t="str">
        <f>IF($C762="","",VLOOKUP($C762,分類コード!$B$1:$C$11,2,0))</f>
        <v/>
      </c>
      <c r="F762" s="30"/>
      <c r="G762" s="28"/>
      <c r="H762" s="13"/>
      <c r="I762" s="28"/>
      <c r="M762" s="31"/>
      <c r="N762" s="31"/>
      <c r="O762" s="31"/>
      <c r="P762" s="31"/>
      <c r="Q762" s="31"/>
      <c r="R762" s="31"/>
      <c r="S762" s="31"/>
      <c r="T762" s="31"/>
      <c r="U762" s="31"/>
      <c r="Y762" s="31"/>
      <c r="Z762" s="31"/>
      <c r="AA762" s="31"/>
    </row>
    <row r="763" spans="1:27" s="6" customFormat="1">
      <c r="A763" s="10"/>
      <c r="B763" s="31"/>
      <c r="C763" s="177"/>
      <c r="D763" s="31"/>
      <c r="E763" s="178" t="str">
        <f>IF($C763="","",VLOOKUP($C763,分類コード!$B$1:$C$11,2,0))</f>
        <v/>
      </c>
      <c r="F763" s="30"/>
      <c r="G763" s="28"/>
      <c r="H763" s="13"/>
      <c r="I763" s="28"/>
      <c r="M763" s="31"/>
      <c r="N763" s="31"/>
      <c r="O763" s="31"/>
      <c r="P763" s="31"/>
      <c r="Q763" s="31"/>
      <c r="R763" s="31"/>
      <c r="S763" s="31"/>
      <c r="T763" s="31"/>
      <c r="U763" s="31"/>
      <c r="Y763" s="31"/>
      <c r="Z763" s="31"/>
      <c r="AA763" s="31"/>
    </row>
    <row r="764" spans="1:27" s="6" customFormat="1">
      <c r="A764" s="10"/>
      <c r="B764" s="31"/>
      <c r="C764" s="177"/>
      <c r="D764" s="31"/>
      <c r="E764" s="178" t="str">
        <f>IF($C764="","",VLOOKUP($C764,分類コード!$B$1:$C$11,2,0))</f>
        <v/>
      </c>
      <c r="F764" s="30"/>
      <c r="G764" s="28"/>
      <c r="H764" s="13"/>
      <c r="I764" s="28"/>
      <c r="M764" s="31"/>
      <c r="N764" s="31"/>
      <c r="O764" s="31"/>
      <c r="P764" s="31"/>
      <c r="Q764" s="31"/>
      <c r="R764" s="31"/>
      <c r="S764" s="31"/>
      <c r="T764" s="31"/>
      <c r="U764" s="31"/>
      <c r="Y764" s="31"/>
      <c r="Z764" s="31"/>
      <c r="AA764" s="31"/>
    </row>
    <row r="765" spans="1:27" s="6" customFormat="1">
      <c r="A765" s="10"/>
      <c r="B765" s="31"/>
      <c r="C765" s="177"/>
      <c r="D765" s="31"/>
      <c r="E765" s="178" t="str">
        <f>IF($C765="","",VLOOKUP($C765,分類コード!$B$1:$C$11,2,0))</f>
        <v/>
      </c>
      <c r="F765" s="30"/>
      <c r="G765" s="28"/>
      <c r="H765" s="13"/>
      <c r="I765" s="28"/>
      <c r="M765" s="31"/>
      <c r="N765" s="31"/>
      <c r="O765" s="31"/>
      <c r="P765" s="31"/>
      <c r="Q765" s="31"/>
      <c r="R765" s="31"/>
      <c r="S765" s="31"/>
      <c r="T765" s="31"/>
      <c r="U765" s="31"/>
      <c r="Y765" s="31"/>
      <c r="Z765" s="31"/>
      <c r="AA765" s="31"/>
    </row>
    <row r="766" spans="1:27" s="6" customFormat="1">
      <c r="A766" s="10"/>
      <c r="B766" s="31"/>
      <c r="C766" s="177"/>
      <c r="D766" s="31"/>
      <c r="E766" s="178" t="str">
        <f>IF($C766="","",VLOOKUP($C766,分類コード!$B$1:$C$11,2,0))</f>
        <v/>
      </c>
      <c r="F766" s="30"/>
      <c r="G766" s="28"/>
      <c r="H766" s="13"/>
      <c r="I766" s="28"/>
      <c r="M766" s="31"/>
      <c r="N766" s="31"/>
      <c r="O766" s="31"/>
      <c r="P766" s="31"/>
      <c r="Q766" s="31"/>
      <c r="R766" s="31"/>
      <c r="S766" s="31"/>
      <c r="T766" s="31"/>
      <c r="U766" s="31"/>
      <c r="Y766" s="31"/>
      <c r="Z766" s="31"/>
      <c r="AA766" s="31"/>
    </row>
    <row r="767" spans="1:27" s="6" customFormat="1">
      <c r="A767" s="10"/>
      <c r="B767" s="31"/>
      <c r="C767" s="177"/>
      <c r="D767" s="31"/>
      <c r="E767" s="178" t="str">
        <f>IF($C767="","",VLOOKUP($C767,分類コード!$B$1:$C$11,2,0))</f>
        <v/>
      </c>
      <c r="F767" s="30"/>
      <c r="G767" s="28"/>
      <c r="H767" s="13"/>
      <c r="I767" s="28"/>
      <c r="M767" s="31"/>
      <c r="N767" s="31"/>
      <c r="O767" s="31"/>
      <c r="P767" s="31"/>
      <c r="Q767" s="31"/>
      <c r="R767" s="31"/>
      <c r="S767" s="31"/>
      <c r="T767" s="31"/>
      <c r="U767" s="31"/>
      <c r="Y767" s="31"/>
      <c r="Z767" s="31"/>
      <c r="AA767" s="31"/>
    </row>
    <row r="768" spans="1:27" s="6" customFormat="1">
      <c r="A768" s="10"/>
      <c r="B768" s="31"/>
      <c r="C768" s="177"/>
      <c r="D768" s="31"/>
      <c r="E768" s="178" t="str">
        <f>IF($C768="","",VLOOKUP($C768,分類コード!$B$1:$C$11,2,0))</f>
        <v/>
      </c>
      <c r="F768" s="30"/>
      <c r="G768" s="28"/>
      <c r="H768" s="13"/>
      <c r="I768" s="28"/>
      <c r="M768" s="31"/>
      <c r="N768" s="31"/>
      <c r="O768" s="31"/>
      <c r="P768" s="31"/>
      <c r="Q768" s="31"/>
      <c r="R768" s="31"/>
      <c r="S768" s="31"/>
      <c r="T768" s="31"/>
      <c r="U768" s="31"/>
      <c r="Y768" s="31"/>
      <c r="Z768" s="31"/>
      <c r="AA768" s="31"/>
    </row>
    <row r="769" spans="1:27" s="6" customFormat="1">
      <c r="A769" s="10"/>
      <c r="B769" s="31"/>
      <c r="C769" s="177"/>
      <c r="D769" s="31"/>
      <c r="E769" s="178" t="str">
        <f>IF($C769="","",VLOOKUP($C769,分類コード!$B$1:$C$11,2,0))</f>
        <v/>
      </c>
      <c r="F769" s="30"/>
      <c r="G769" s="28"/>
      <c r="H769" s="13"/>
      <c r="I769" s="28"/>
      <c r="M769" s="31"/>
      <c r="N769" s="31"/>
      <c r="O769" s="31"/>
      <c r="P769" s="31"/>
      <c r="Q769" s="31"/>
      <c r="R769" s="31"/>
      <c r="S769" s="31"/>
      <c r="T769" s="31"/>
      <c r="U769" s="31"/>
      <c r="Y769" s="31"/>
      <c r="Z769" s="31"/>
      <c r="AA769" s="31"/>
    </row>
    <row r="770" spans="1:27" s="6" customFormat="1">
      <c r="A770" s="10"/>
      <c r="B770" s="31"/>
      <c r="C770" s="177"/>
      <c r="D770" s="31"/>
      <c r="E770" s="178" t="str">
        <f>IF($C770="","",VLOOKUP($C770,分類コード!$B$1:$C$11,2,0))</f>
        <v/>
      </c>
      <c r="F770" s="30"/>
      <c r="G770" s="28"/>
      <c r="H770" s="13"/>
      <c r="I770" s="28"/>
      <c r="M770" s="31"/>
      <c r="N770" s="31"/>
      <c r="O770" s="31"/>
      <c r="P770" s="31"/>
      <c r="Q770" s="31"/>
      <c r="R770" s="31"/>
      <c r="S770" s="31"/>
      <c r="T770" s="31"/>
      <c r="U770" s="31"/>
      <c r="Y770" s="31"/>
      <c r="Z770" s="31"/>
      <c r="AA770" s="31"/>
    </row>
    <row r="771" spans="1:27" s="6" customFormat="1">
      <c r="A771" s="10"/>
      <c r="B771" s="31"/>
      <c r="C771" s="177"/>
      <c r="D771" s="31"/>
      <c r="E771" s="178" t="str">
        <f>IF($C771="","",VLOOKUP($C771,分類コード!$B$1:$C$11,2,0))</f>
        <v/>
      </c>
      <c r="F771" s="30"/>
      <c r="G771" s="28"/>
      <c r="H771" s="13"/>
      <c r="I771" s="28"/>
      <c r="M771" s="31"/>
      <c r="N771" s="31"/>
      <c r="O771" s="31"/>
      <c r="P771" s="31"/>
      <c r="Q771" s="31"/>
      <c r="R771" s="31"/>
      <c r="S771" s="31"/>
      <c r="T771" s="31"/>
      <c r="U771" s="31"/>
      <c r="Y771" s="31"/>
      <c r="Z771" s="31"/>
      <c r="AA771" s="31"/>
    </row>
    <row r="772" spans="1:27" s="6" customFormat="1">
      <c r="A772" s="10"/>
      <c r="B772" s="31"/>
      <c r="C772" s="177"/>
      <c r="D772" s="31"/>
      <c r="E772" s="178" t="str">
        <f>IF($C772="","",VLOOKUP($C772,分類コード!$B$1:$C$11,2,0))</f>
        <v/>
      </c>
      <c r="F772" s="30"/>
      <c r="G772" s="28"/>
      <c r="H772" s="13"/>
      <c r="I772" s="28"/>
      <c r="M772" s="31"/>
      <c r="N772" s="31"/>
      <c r="O772" s="31"/>
      <c r="P772" s="31"/>
      <c r="Q772" s="31"/>
      <c r="R772" s="31"/>
      <c r="S772" s="31"/>
      <c r="T772" s="31"/>
      <c r="U772" s="31"/>
      <c r="Y772" s="31"/>
      <c r="Z772" s="31"/>
      <c r="AA772" s="31"/>
    </row>
    <row r="773" spans="1:27" s="6" customFormat="1">
      <c r="A773" s="10"/>
      <c r="B773" s="31"/>
      <c r="C773" s="177"/>
      <c r="D773" s="31"/>
      <c r="E773" s="178" t="str">
        <f>IF($C773="","",VLOOKUP($C773,分類コード!$B$1:$C$11,2,0))</f>
        <v/>
      </c>
      <c r="F773" s="30"/>
      <c r="G773" s="28"/>
      <c r="H773" s="13"/>
      <c r="I773" s="28"/>
      <c r="M773" s="31"/>
      <c r="N773" s="31"/>
      <c r="O773" s="31"/>
      <c r="P773" s="31"/>
      <c r="Q773" s="31"/>
      <c r="R773" s="31"/>
      <c r="S773" s="31"/>
      <c r="T773" s="31"/>
      <c r="U773" s="31"/>
      <c r="Y773" s="31"/>
      <c r="Z773" s="31"/>
      <c r="AA773" s="31"/>
    </row>
    <row r="774" spans="1:27" s="6" customFormat="1">
      <c r="A774" s="10"/>
      <c r="B774" s="31"/>
      <c r="C774" s="177"/>
      <c r="D774" s="31"/>
      <c r="E774" s="178" t="str">
        <f>IF($C774="","",VLOOKUP($C774,分類コード!$B$1:$C$11,2,0))</f>
        <v/>
      </c>
      <c r="F774" s="30"/>
      <c r="G774" s="28"/>
      <c r="H774" s="13"/>
      <c r="I774" s="28"/>
      <c r="M774" s="31"/>
      <c r="N774" s="31"/>
      <c r="O774" s="31"/>
      <c r="P774" s="31"/>
      <c r="Q774" s="31"/>
      <c r="R774" s="31"/>
      <c r="S774" s="31"/>
      <c r="T774" s="31"/>
      <c r="U774" s="31"/>
      <c r="Y774" s="31"/>
      <c r="Z774" s="31"/>
      <c r="AA774" s="31"/>
    </row>
    <row r="775" spans="1:27" s="6" customFormat="1">
      <c r="A775" s="10"/>
      <c r="B775" s="31"/>
      <c r="C775" s="177"/>
      <c r="D775" s="31"/>
      <c r="E775" s="178" t="str">
        <f>IF($C775="","",VLOOKUP($C775,分類コード!$B$1:$C$11,2,0))</f>
        <v/>
      </c>
      <c r="F775" s="30"/>
      <c r="G775" s="28"/>
      <c r="H775" s="13"/>
      <c r="I775" s="28"/>
      <c r="M775" s="31"/>
      <c r="N775" s="31"/>
      <c r="O775" s="31"/>
      <c r="P775" s="31"/>
      <c r="Q775" s="31"/>
      <c r="R775" s="31"/>
      <c r="S775" s="31"/>
      <c r="T775" s="31"/>
      <c r="U775" s="31"/>
      <c r="Y775" s="31"/>
      <c r="Z775" s="31"/>
      <c r="AA775" s="31"/>
    </row>
    <row r="776" spans="1:27" s="6" customFormat="1">
      <c r="A776" s="10"/>
      <c r="B776" s="31"/>
      <c r="C776" s="177"/>
      <c r="D776" s="31"/>
      <c r="E776" s="178" t="str">
        <f>IF($C776="","",VLOOKUP($C776,分類コード!$B$1:$C$11,2,0))</f>
        <v/>
      </c>
      <c r="F776" s="30"/>
      <c r="G776" s="28"/>
      <c r="H776" s="13"/>
      <c r="I776" s="28"/>
      <c r="M776" s="31"/>
      <c r="N776" s="31"/>
      <c r="O776" s="31"/>
      <c r="P776" s="31"/>
      <c r="Q776" s="31"/>
      <c r="R776" s="31"/>
      <c r="S776" s="31"/>
      <c r="T776" s="31"/>
      <c r="U776" s="31"/>
      <c r="Y776" s="31"/>
      <c r="Z776" s="31"/>
      <c r="AA776" s="31"/>
    </row>
    <row r="777" spans="1:27" s="6" customFormat="1">
      <c r="A777" s="10"/>
      <c r="B777" s="31"/>
      <c r="C777" s="177"/>
      <c r="D777" s="31"/>
      <c r="E777" s="178" t="str">
        <f>IF($C777="","",VLOOKUP($C777,分類コード!$B$1:$C$11,2,0))</f>
        <v/>
      </c>
      <c r="F777" s="30"/>
      <c r="G777" s="28"/>
      <c r="H777" s="13"/>
      <c r="I777" s="28"/>
      <c r="M777" s="31"/>
      <c r="N777" s="31"/>
      <c r="O777" s="31"/>
      <c r="P777" s="31"/>
      <c r="Q777" s="31"/>
      <c r="R777" s="31"/>
      <c r="S777" s="31"/>
      <c r="T777" s="31"/>
      <c r="U777" s="31"/>
      <c r="Y777" s="31"/>
      <c r="Z777" s="31"/>
      <c r="AA777" s="31"/>
    </row>
    <row r="778" spans="1:27" s="6" customFormat="1">
      <c r="A778" s="10"/>
      <c r="B778" s="31"/>
      <c r="C778" s="177"/>
      <c r="D778" s="31"/>
      <c r="E778" s="178" t="str">
        <f>IF($C778="","",VLOOKUP($C778,分類コード!$B$1:$C$11,2,0))</f>
        <v/>
      </c>
      <c r="F778" s="30"/>
      <c r="G778" s="28"/>
      <c r="H778" s="13"/>
      <c r="I778" s="28"/>
      <c r="M778" s="31"/>
      <c r="N778" s="31"/>
      <c r="O778" s="31"/>
      <c r="P778" s="31"/>
      <c r="Q778" s="31"/>
      <c r="R778" s="31"/>
      <c r="S778" s="31"/>
      <c r="T778" s="31"/>
      <c r="U778" s="31"/>
      <c r="Y778" s="31"/>
      <c r="Z778" s="31"/>
      <c r="AA778" s="31"/>
    </row>
    <row r="779" spans="1:27" s="6" customFormat="1">
      <c r="A779" s="10"/>
      <c r="B779" s="31"/>
      <c r="C779" s="177"/>
      <c r="D779" s="31"/>
      <c r="E779" s="178" t="str">
        <f>IF($C779="","",VLOOKUP($C779,分類コード!$B$1:$C$11,2,0))</f>
        <v/>
      </c>
      <c r="F779" s="30"/>
      <c r="G779" s="28"/>
      <c r="H779" s="13"/>
      <c r="I779" s="28"/>
      <c r="M779" s="31"/>
      <c r="N779" s="31"/>
      <c r="O779" s="31"/>
      <c r="P779" s="31"/>
      <c r="Q779" s="31"/>
      <c r="R779" s="31"/>
      <c r="S779" s="31"/>
      <c r="T779" s="31"/>
      <c r="U779" s="31"/>
      <c r="Y779" s="31"/>
      <c r="Z779" s="31"/>
      <c r="AA779" s="31"/>
    </row>
    <row r="780" spans="1:27" s="6" customFormat="1">
      <c r="A780" s="10"/>
      <c r="B780" s="31"/>
      <c r="C780" s="177"/>
      <c r="D780" s="31"/>
      <c r="E780" s="178" t="str">
        <f>IF($C780="","",VLOOKUP($C780,分類コード!$B$1:$C$11,2,0))</f>
        <v/>
      </c>
      <c r="F780" s="30"/>
      <c r="G780" s="28"/>
      <c r="H780" s="13"/>
      <c r="I780" s="28"/>
      <c r="M780" s="31"/>
      <c r="N780" s="31"/>
      <c r="O780" s="31"/>
      <c r="P780" s="31"/>
      <c r="Q780" s="31"/>
      <c r="R780" s="31"/>
      <c r="S780" s="31"/>
      <c r="T780" s="31"/>
      <c r="U780" s="31"/>
      <c r="Y780" s="31"/>
      <c r="Z780" s="31"/>
      <c r="AA780" s="31"/>
    </row>
    <row r="781" spans="1:27" s="6" customFormat="1">
      <c r="A781" s="10"/>
      <c r="B781" s="31"/>
      <c r="C781" s="177"/>
      <c r="D781" s="31"/>
      <c r="E781" s="178" t="str">
        <f>IF($C781="","",VLOOKUP($C781,分類コード!$B$1:$C$11,2,0))</f>
        <v/>
      </c>
      <c r="F781" s="30"/>
      <c r="G781" s="28"/>
      <c r="H781" s="13"/>
      <c r="I781" s="28"/>
      <c r="M781" s="31"/>
      <c r="N781" s="31"/>
      <c r="O781" s="31"/>
      <c r="P781" s="31"/>
      <c r="Q781" s="31"/>
      <c r="R781" s="31"/>
      <c r="S781" s="31"/>
      <c r="T781" s="31"/>
      <c r="U781" s="31"/>
      <c r="Y781" s="31"/>
      <c r="Z781" s="31"/>
      <c r="AA781" s="31"/>
    </row>
    <row r="782" spans="1:27" s="6" customFormat="1">
      <c r="A782" s="10"/>
      <c r="B782" s="31"/>
      <c r="C782" s="177"/>
      <c r="D782" s="31"/>
      <c r="E782" s="178" t="str">
        <f>IF($C782="","",VLOOKUP($C782,分類コード!$B$1:$C$11,2,0))</f>
        <v/>
      </c>
      <c r="F782" s="30"/>
      <c r="G782" s="28"/>
      <c r="H782" s="13"/>
      <c r="I782" s="28"/>
      <c r="M782" s="31"/>
      <c r="N782" s="31"/>
      <c r="O782" s="31"/>
      <c r="P782" s="31"/>
      <c r="Q782" s="31"/>
      <c r="R782" s="31"/>
      <c r="S782" s="31"/>
      <c r="T782" s="31"/>
      <c r="U782" s="31"/>
      <c r="Y782" s="31"/>
      <c r="Z782" s="31"/>
      <c r="AA782" s="31"/>
    </row>
    <row r="783" spans="1:27" s="6" customFormat="1">
      <c r="A783" s="10"/>
      <c r="B783" s="31"/>
      <c r="C783" s="177"/>
      <c r="D783" s="31"/>
      <c r="E783" s="178" t="str">
        <f>IF($C783="","",VLOOKUP($C783,分類コード!$B$1:$C$11,2,0))</f>
        <v/>
      </c>
      <c r="F783" s="30"/>
      <c r="G783" s="28"/>
      <c r="H783" s="13"/>
      <c r="I783" s="28"/>
      <c r="M783" s="31"/>
      <c r="N783" s="31"/>
      <c r="O783" s="31"/>
      <c r="P783" s="31"/>
      <c r="Q783" s="31"/>
      <c r="R783" s="31"/>
      <c r="S783" s="31"/>
      <c r="T783" s="31"/>
      <c r="U783" s="31"/>
      <c r="Y783" s="31"/>
      <c r="Z783" s="31"/>
      <c r="AA783" s="31"/>
    </row>
    <row r="784" spans="1:27" s="6" customFormat="1">
      <c r="A784" s="10"/>
      <c r="B784" s="31"/>
      <c r="C784" s="177"/>
      <c r="D784" s="31"/>
      <c r="E784" s="178" t="str">
        <f>IF($C784="","",VLOOKUP($C784,分類コード!$B$1:$C$11,2,0))</f>
        <v/>
      </c>
      <c r="F784" s="30"/>
      <c r="G784" s="28"/>
      <c r="H784" s="13"/>
      <c r="I784" s="28"/>
      <c r="M784" s="31"/>
      <c r="N784" s="31"/>
      <c r="O784" s="31"/>
      <c r="P784" s="31"/>
      <c r="Q784" s="31"/>
      <c r="R784" s="31"/>
      <c r="S784" s="31"/>
      <c r="T784" s="31"/>
      <c r="U784" s="31"/>
      <c r="Y784" s="31"/>
      <c r="Z784" s="31"/>
      <c r="AA784" s="31"/>
    </row>
    <row r="785" spans="1:27" s="6" customFormat="1">
      <c r="A785" s="10"/>
      <c r="B785" s="31"/>
      <c r="C785" s="177"/>
      <c r="D785" s="31"/>
      <c r="E785" s="178" t="str">
        <f>IF($C785="","",VLOOKUP($C785,分類コード!$B$1:$C$11,2,0))</f>
        <v/>
      </c>
      <c r="F785" s="30"/>
      <c r="G785" s="28"/>
      <c r="H785" s="13"/>
      <c r="I785" s="28"/>
      <c r="M785" s="31"/>
      <c r="N785" s="31"/>
      <c r="O785" s="31"/>
      <c r="P785" s="31"/>
      <c r="Q785" s="31"/>
      <c r="R785" s="31"/>
      <c r="S785" s="31"/>
      <c r="T785" s="31"/>
      <c r="U785" s="31"/>
      <c r="Y785" s="31"/>
      <c r="Z785" s="31"/>
      <c r="AA785" s="31"/>
    </row>
    <row r="786" spans="1:27" s="6" customFormat="1">
      <c r="A786" s="10"/>
      <c r="B786" s="31"/>
      <c r="C786" s="177"/>
      <c r="D786" s="31"/>
      <c r="E786" s="178" t="str">
        <f>IF($C786="","",VLOOKUP($C786,分類コード!$B$1:$C$11,2,0))</f>
        <v/>
      </c>
      <c r="F786" s="30"/>
      <c r="G786" s="28"/>
      <c r="H786" s="13"/>
      <c r="I786" s="28"/>
      <c r="M786" s="31"/>
      <c r="N786" s="31"/>
      <c r="O786" s="31"/>
      <c r="P786" s="31"/>
      <c r="Q786" s="31"/>
      <c r="R786" s="31"/>
      <c r="S786" s="31"/>
      <c r="T786" s="31"/>
      <c r="U786" s="31"/>
      <c r="Y786" s="31"/>
      <c r="Z786" s="31"/>
      <c r="AA786" s="31"/>
    </row>
    <row r="787" spans="1:27" s="6" customFormat="1">
      <c r="A787" s="10"/>
      <c r="B787" s="31"/>
      <c r="C787" s="177"/>
      <c r="D787" s="31"/>
      <c r="E787" s="178" t="str">
        <f>IF($C787="","",VLOOKUP($C787,分類コード!$B$1:$C$11,2,0))</f>
        <v/>
      </c>
      <c r="F787" s="30"/>
      <c r="G787" s="28"/>
      <c r="H787" s="13"/>
      <c r="I787" s="28"/>
      <c r="M787" s="31"/>
      <c r="N787" s="31"/>
      <c r="O787" s="31"/>
      <c r="P787" s="31"/>
      <c r="Q787" s="31"/>
      <c r="R787" s="31"/>
      <c r="S787" s="31"/>
      <c r="T787" s="31"/>
      <c r="U787" s="31"/>
      <c r="Y787" s="31"/>
      <c r="Z787" s="31"/>
      <c r="AA787" s="31"/>
    </row>
    <row r="788" spans="1:27" s="6" customFormat="1">
      <c r="A788" s="10"/>
      <c r="B788" s="31"/>
      <c r="C788" s="177"/>
      <c r="D788" s="31"/>
      <c r="E788" s="178" t="str">
        <f>IF($C788="","",VLOOKUP($C788,分類コード!$B$1:$C$11,2,0))</f>
        <v/>
      </c>
      <c r="F788" s="30"/>
      <c r="G788" s="28"/>
      <c r="H788" s="13"/>
      <c r="I788" s="28"/>
      <c r="M788" s="31"/>
      <c r="N788" s="31"/>
      <c r="O788" s="31"/>
      <c r="P788" s="31"/>
      <c r="Q788" s="31"/>
      <c r="R788" s="31"/>
      <c r="S788" s="31"/>
      <c r="T788" s="31"/>
      <c r="U788" s="31"/>
      <c r="Y788" s="31"/>
      <c r="Z788" s="31"/>
      <c r="AA788" s="31"/>
    </row>
    <row r="789" spans="1:27" s="6" customFormat="1">
      <c r="A789" s="10"/>
      <c r="B789" s="31"/>
      <c r="C789" s="177"/>
      <c r="D789" s="31"/>
      <c r="E789" s="178" t="str">
        <f>IF($C789="","",VLOOKUP($C789,分類コード!$B$1:$C$11,2,0))</f>
        <v/>
      </c>
      <c r="F789" s="30"/>
      <c r="G789" s="28"/>
      <c r="H789" s="13"/>
      <c r="I789" s="28"/>
      <c r="M789" s="31"/>
      <c r="N789" s="31"/>
      <c r="O789" s="31"/>
      <c r="P789" s="31"/>
      <c r="Q789" s="31"/>
      <c r="R789" s="31"/>
      <c r="S789" s="31"/>
      <c r="T789" s="31"/>
      <c r="U789" s="31"/>
      <c r="Y789" s="31"/>
      <c r="Z789" s="31"/>
      <c r="AA789" s="31"/>
    </row>
    <row r="790" spans="1:27" s="6" customFormat="1">
      <c r="A790" s="10"/>
      <c r="B790" s="31"/>
      <c r="C790" s="177"/>
      <c r="D790" s="31"/>
      <c r="E790" s="178" t="str">
        <f>IF($C790="","",VLOOKUP($C790,分類コード!$B$1:$C$11,2,0))</f>
        <v/>
      </c>
      <c r="F790" s="30"/>
      <c r="G790" s="28"/>
      <c r="H790" s="13"/>
      <c r="I790" s="28"/>
      <c r="M790" s="31"/>
      <c r="N790" s="31"/>
      <c r="O790" s="31"/>
      <c r="P790" s="31"/>
      <c r="Q790" s="31"/>
      <c r="R790" s="31"/>
      <c r="S790" s="31"/>
      <c r="T790" s="31"/>
      <c r="U790" s="31"/>
      <c r="Y790" s="31"/>
      <c r="Z790" s="31"/>
      <c r="AA790" s="31"/>
    </row>
    <row r="791" spans="1:27" s="6" customFormat="1">
      <c r="A791" s="10"/>
      <c r="B791" s="31"/>
      <c r="C791" s="177"/>
      <c r="D791" s="31"/>
      <c r="E791" s="178" t="str">
        <f>IF($C791="","",VLOOKUP($C791,分類コード!$B$1:$C$11,2,0))</f>
        <v/>
      </c>
      <c r="F791" s="30"/>
      <c r="G791" s="28"/>
      <c r="H791" s="13"/>
      <c r="I791" s="28"/>
      <c r="M791" s="31"/>
      <c r="N791" s="31"/>
      <c r="O791" s="31"/>
      <c r="P791" s="31"/>
      <c r="Q791" s="31"/>
      <c r="R791" s="31"/>
      <c r="S791" s="31"/>
      <c r="T791" s="31"/>
      <c r="U791" s="31"/>
      <c r="Y791" s="31"/>
      <c r="Z791" s="31"/>
      <c r="AA791" s="31"/>
    </row>
    <row r="792" spans="1:27" s="6" customFormat="1">
      <c r="A792" s="10"/>
      <c r="B792" s="31"/>
      <c r="C792" s="177"/>
      <c r="D792" s="31"/>
      <c r="E792" s="178" t="str">
        <f>IF($C792="","",VLOOKUP($C792,分類コード!$B$1:$C$11,2,0))</f>
        <v/>
      </c>
      <c r="F792" s="30"/>
      <c r="G792" s="28"/>
      <c r="H792" s="13"/>
      <c r="I792" s="28"/>
      <c r="M792" s="31"/>
      <c r="N792" s="31"/>
      <c r="O792" s="31"/>
      <c r="P792" s="31"/>
      <c r="Q792" s="31"/>
      <c r="R792" s="31"/>
      <c r="S792" s="31"/>
      <c r="T792" s="31"/>
      <c r="U792" s="31"/>
      <c r="Y792" s="31"/>
      <c r="Z792" s="31"/>
      <c r="AA792" s="31"/>
    </row>
    <row r="793" spans="1:27" s="6" customFormat="1">
      <c r="A793" s="10"/>
      <c r="B793" s="31"/>
      <c r="C793" s="177"/>
      <c r="D793" s="31"/>
      <c r="E793" s="178" t="str">
        <f>IF($C793="","",VLOOKUP($C793,分類コード!$B$1:$C$11,2,0))</f>
        <v/>
      </c>
      <c r="F793" s="30"/>
      <c r="G793" s="28"/>
      <c r="H793" s="13"/>
      <c r="I793" s="28"/>
      <c r="M793" s="31"/>
      <c r="N793" s="31"/>
      <c r="O793" s="31"/>
      <c r="P793" s="31"/>
      <c r="Q793" s="31"/>
      <c r="R793" s="31"/>
      <c r="S793" s="31"/>
      <c r="T793" s="31"/>
      <c r="U793" s="31"/>
      <c r="Y793" s="31"/>
      <c r="Z793" s="31"/>
      <c r="AA793" s="31"/>
    </row>
    <row r="794" spans="1:27" s="6" customFormat="1">
      <c r="A794" s="10"/>
      <c r="B794" s="31"/>
      <c r="C794" s="177"/>
      <c r="D794" s="31"/>
      <c r="E794" s="178" t="str">
        <f>IF($C794="","",VLOOKUP($C794,分類コード!$B$1:$C$11,2,0))</f>
        <v/>
      </c>
      <c r="F794" s="30"/>
      <c r="G794" s="28"/>
      <c r="H794" s="13"/>
      <c r="I794" s="28"/>
      <c r="M794" s="31"/>
      <c r="N794" s="31"/>
      <c r="O794" s="31"/>
      <c r="P794" s="31"/>
      <c r="Q794" s="31"/>
      <c r="R794" s="31"/>
      <c r="S794" s="31"/>
      <c r="T794" s="31"/>
      <c r="U794" s="31"/>
      <c r="Y794" s="31"/>
      <c r="Z794" s="31"/>
      <c r="AA794" s="31"/>
    </row>
    <row r="795" spans="1:27" s="6" customFormat="1">
      <c r="A795" s="10"/>
      <c r="B795" s="31"/>
      <c r="C795" s="177"/>
      <c r="D795" s="31"/>
      <c r="E795" s="178" t="str">
        <f>IF($C795="","",VLOOKUP($C795,分類コード!$B$1:$C$11,2,0))</f>
        <v/>
      </c>
      <c r="F795" s="30"/>
      <c r="G795" s="28"/>
      <c r="H795" s="13"/>
      <c r="I795" s="28"/>
      <c r="M795" s="31"/>
      <c r="N795" s="31"/>
      <c r="O795" s="31"/>
      <c r="P795" s="31"/>
      <c r="Q795" s="31"/>
      <c r="R795" s="31"/>
      <c r="S795" s="31"/>
      <c r="T795" s="31"/>
      <c r="U795" s="31"/>
      <c r="Y795" s="31"/>
      <c r="Z795" s="31"/>
      <c r="AA795" s="31"/>
    </row>
    <row r="796" spans="1:27" s="6" customFormat="1">
      <c r="A796" s="10"/>
      <c r="B796" s="31"/>
      <c r="C796" s="177"/>
      <c r="D796" s="31"/>
      <c r="E796" s="178" t="str">
        <f>IF($C796="","",VLOOKUP($C796,分類コード!$B$1:$C$11,2,0))</f>
        <v/>
      </c>
      <c r="F796" s="30"/>
      <c r="G796" s="28"/>
      <c r="H796" s="13"/>
      <c r="I796" s="28"/>
      <c r="M796" s="31"/>
      <c r="N796" s="31"/>
      <c r="O796" s="31"/>
      <c r="P796" s="31"/>
      <c r="Q796" s="31"/>
      <c r="R796" s="31"/>
      <c r="S796" s="31"/>
      <c r="T796" s="31"/>
      <c r="U796" s="31"/>
      <c r="Y796" s="31"/>
      <c r="Z796" s="31"/>
      <c r="AA796" s="31"/>
    </row>
    <row r="797" spans="1:27" s="6" customFormat="1">
      <c r="A797" s="10"/>
      <c r="B797" s="31"/>
      <c r="C797" s="177"/>
      <c r="D797" s="31"/>
      <c r="E797" s="178" t="str">
        <f>IF($C797="","",VLOOKUP($C797,分類コード!$B$1:$C$11,2,0))</f>
        <v/>
      </c>
      <c r="F797" s="30"/>
      <c r="G797" s="28"/>
      <c r="H797" s="13"/>
      <c r="I797" s="28"/>
      <c r="M797" s="31"/>
      <c r="N797" s="31"/>
      <c r="O797" s="31"/>
      <c r="P797" s="31"/>
      <c r="Q797" s="31"/>
      <c r="R797" s="31"/>
      <c r="S797" s="31"/>
      <c r="T797" s="31"/>
      <c r="U797" s="31"/>
      <c r="Y797" s="31"/>
      <c r="Z797" s="31"/>
      <c r="AA797" s="31"/>
    </row>
    <row r="798" spans="1:27" s="6" customFormat="1">
      <c r="A798" s="10"/>
      <c r="B798" s="31"/>
      <c r="C798" s="177"/>
      <c r="D798" s="31"/>
      <c r="E798" s="178" t="str">
        <f>IF($C798="","",VLOOKUP($C798,分類コード!$B$1:$C$11,2,0))</f>
        <v/>
      </c>
      <c r="F798" s="30"/>
      <c r="G798" s="28"/>
      <c r="H798" s="13"/>
      <c r="I798" s="28"/>
      <c r="M798" s="31"/>
      <c r="N798" s="31"/>
      <c r="O798" s="31"/>
      <c r="P798" s="31"/>
      <c r="Q798" s="31"/>
      <c r="R798" s="31"/>
      <c r="S798" s="31"/>
      <c r="T798" s="31"/>
      <c r="U798" s="31"/>
      <c r="Y798" s="31"/>
      <c r="Z798" s="31"/>
      <c r="AA798" s="31"/>
    </row>
    <row r="799" spans="1:27" s="6" customFormat="1">
      <c r="A799" s="10"/>
      <c r="B799" s="31"/>
      <c r="C799" s="177"/>
      <c r="D799" s="31"/>
      <c r="E799" s="178" t="str">
        <f>IF($C799="","",VLOOKUP($C799,分類コード!$B$1:$C$11,2,0))</f>
        <v/>
      </c>
      <c r="F799" s="30"/>
      <c r="G799" s="28"/>
      <c r="H799" s="13"/>
      <c r="I799" s="28"/>
      <c r="M799" s="31"/>
      <c r="N799" s="31"/>
      <c r="O799" s="31"/>
      <c r="P799" s="31"/>
      <c r="Q799" s="31"/>
      <c r="R799" s="31"/>
      <c r="S799" s="31"/>
      <c r="T799" s="31"/>
      <c r="U799" s="31"/>
      <c r="Y799" s="31"/>
      <c r="Z799" s="31"/>
      <c r="AA799" s="31"/>
    </row>
    <row r="800" spans="1:27" s="6" customFormat="1">
      <c r="A800" s="10"/>
      <c r="B800" s="31"/>
      <c r="C800" s="177"/>
      <c r="D800" s="31"/>
      <c r="E800" s="178" t="str">
        <f>IF($C800="","",VLOOKUP($C800,分類コード!$B$1:$C$11,2,0))</f>
        <v/>
      </c>
      <c r="F800" s="30"/>
      <c r="G800" s="28"/>
      <c r="H800" s="13"/>
      <c r="I800" s="28"/>
      <c r="M800" s="31"/>
      <c r="N800" s="31"/>
      <c r="O800" s="31"/>
      <c r="P800" s="31"/>
      <c r="Q800" s="31"/>
      <c r="R800" s="31"/>
      <c r="S800" s="31"/>
      <c r="T800" s="31"/>
      <c r="U800" s="31"/>
      <c r="Y800" s="31"/>
      <c r="Z800" s="31"/>
      <c r="AA800" s="31"/>
    </row>
    <row r="801" spans="1:27" s="6" customFormat="1">
      <c r="A801" s="10"/>
      <c r="B801" s="31"/>
      <c r="C801" s="177"/>
      <c r="D801" s="31"/>
      <c r="E801" s="178" t="str">
        <f>IF($C801="","",VLOOKUP($C801,分類コード!$B$1:$C$11,2,0))</f>
        <v/>
      </c>
      <c r="F801" s="30"/>
      <c r="G801" s="28"/>
      <c r="H801" s="13"/>
      <c r="I801" s="28"/>
      <c r="M801" s="31"/>
      <c r="N801" s="31"/>
      <c r="O801" s="31"/>
      <c r="P801" s="31"/>
      <c r="Q801" s="31"/>
      <c r="R801" s="31"/>
      <c r="S801" s="31"/>
      <c r="T801" s="31"/>
      <c r="U801" s="31"/>
      <c r="Y801" s="31"/>
      <c r="Z801" s="31"/>
      <c r="AA801" s="31"/>
    </row>
    <row r="802" spans="1:27" s="6" customFormat="1">
      <c r="A802" s="10"/>
      <c r="B802" s="31"/>
      <c r="C802" s="177"/>
      <c r="D802" s="31"/>
      <c r="E802" s="178" t="str">
        <f>IF($C802="","",VLOOKUP($C802,分類コード!$B$1:$C$11,2,0))</f>
        <v/>
      </c>
      <c r="F802" s="30"/>
      <c r="G802" s="28"/>
      <c r="H802" s="13"/>
      <c r="I802" s="28"/>
      <c r="M802" s="31"/>
      <c r="N802" s="31"/>
      <c r="O802" s="31"/>
      <c r="P802" s="31"/>
      <c r="Q802" s="31"/>
      <c r="R802" s="31"/>
      <c r="S802" s="31"/>
      <c r="T802" s="31"/>
      <c r="U802" s="31"/>
      <c r="Y802" s="31"/>
      <c r="Z802" s="31"/>
      <c r="AA802" s="31"/>
    </row>
    <row r="803" spans="1:27" s="6" customFormat="1">
      <c r="A803" s="10"/>
      <c r="B803" s="31"/>
      <c r="C803" s="177"/>
      <c r="D803" s="31"/>
      <c r="E803" s="178" t="str">
        <f>IF($C803="","",VLOOKUP($C803,分類コード!$B$1:$C$11,2,0))</f>
        <v/>
      </c>
      <c r="F803" s="30"/>
      <c r="G803" s="28"/>
      <c r="H803" s="13"/>
      <c r="I803" s="28"/>
      <c r="M803" s="31"/>
      <c r="N803" s="31"/>
      <c r="O803" s="31"/>
      <c r="P803" s="31"/>
      <c r="Q803" s="31"/>
      <c r="R803" s="31"/>
      <c r="S803" s="31"/>
      <c r="T803" s="31"/>
      <c r="U803" s="31"/>
      <c r="Y803" s="31"/>
      <c r="Z803" s="31"/>
      <c r="AA803" s="31"/>
    </row>
    <row r="804" spans="1:27" s="6" customFormat="1">
      <c r="A804" s="10"/>
      <c r="B804" s="31"/>
      <c r="C804" s="177"/>
      <c r="D804" s="31"/>
      <c r="E804" s="178" t="str">
        <f>IF($C804="","",VLOOKUP($C804,分類コード!$B$1:$C$11,2,0))</f>
        <v/>
      </c>
      <c r="F804" s="30"/>
      <c r="G804" s="28"/>
      <c r="H804" s="13"/>
      <c r="I804" s="28"/>
      <c r="M804" s="31"/>
      <c r="N804" s="31"/>
      <c r="O804" s="31"/>
      <c r="P804" s="31"/>
      <c r="Q804" s="31"/>
      <c r="R804" s="31"/>
      <c r="S804" s="31"/>
      <c r="T804" s="31"/>
      <c r="U804" s="31"/>
      <c r="Y804" s="31"/>
      <c r="Z804" s="31"/>
      <c r="AA804" s="31"/>
    </row>
    <row r="805" spans="1:27" s="6" customFormat="1">
      <c r="A805" s="10"/>
      <c r="B805" s="31"/>
      <c r="C805" s="177"/>
      <c r="D805" s="31"/>
      <c r="E805" s="178" t="str">
        <f>IF($C805="","",VLOOKUP($C805,分類コード!$B$1:$C$11,2,0))</f>
        <v/>
      </c>
      <c r="F805" s="30"/>
      <c r="G805" s="28"/>
      <c r="H805" s="13"/>
      <c r="I805" s="28"/>
      <c r="M805" s="31"/>
      <c r="N805" s="31"/>
      <c r="O805" s="31"/>
      <c r="P805" s="31"/>
      <c r="Q805" s="31"/>
      <c r="R805" s="31"/>
      <c r="S805" s="31"/>
      <c r="T805" s="31"/>
      <c r="U805" s="31"/>
      <c r="Y805" s="31"/>
      <c r="Z805" s="31"/>
      <c r="AA805" s="31"/>
    </row>
    <row r="806" spans="1:27" s="6" customFormat="1">
      <c r="A806" s="10"/>
      <c r="B806" s="31"/>
      <c r="C806" s="177"/>
      <c r="D806" s="31"/>
      <c r="E806" s="178" t="str">
        <f>IF($C806="","",VLOOKUP($C806,分類コード!$B$1:$C$11,2,0))</f>
        <v/>
      </c>
      <c r="F806" s="30"/>
      <c r="G806" s="28"/>
      <c r="H806" s="13"/>
      <c r="I806" s="28"/>
      <c r="M806" s="31"/>
      <c r="N806" s="31"/>
      <c r="O806" s="31"/>
      <c r="P806" s="31"/>
      <c r="Q806" s="31"/>
      <c r="R806" s="31"/>
      <c r="S806" s="31"/>
      <c r="T806" s="31"/>
      <c r="U806" s="31"/>
      <c r="Y806" s="31"/>
      <c r="Z806" s="31"/>
      <c r="AA806" s="31"/>
    </row>
    <row r="807" spans="1:27" s="6" customFormat="1">
      <c r="A807" s="10"/>
      <c r="B807" s="31"/>
      <c r="C807" s="177"/>
      <c r="D807" s="31"/>
      <c r="E807" s="178" t="str">
        <f>IF($C807="","",VLOOKUP($C807,分類コード!$B$1:$C$11,2,0))</f>
        <v/>
      </c>
      <c r="F807" s="30"/>
      <c r="G807" s="28"/>
      <c r="H807" s="13"/>
      <c r="I807" s="28"/>
      <c r="M807" s="31"/>
      <c r="N807" s="31"/>
      <c r="O807" s="31"/>
      <c r="P807" s="31"/>
      <c r="Q807" s="31"/>
      <c r="R807" s="31"/>
      <c r="S807" s="31"/>
      <c r="T807" s="31"/>
      <c r="U807" s="31"/>
      <c r="Y807" s="31"/>
      <c r="Z807" s="31"/>
      <c r="AA807" s="31"/>
    </row>
    <row r="808" spans="1:27" s="6" customFormat="1">
      <c r="A808" s="10"/>
      <c r="B808" s="31"/>
      <c r="C808" s="177"/>
      <c r="D808" s="31"/>
      <c r="E808" s="178" t="str">
        <f>IF($C808="","",VLOOKUP($C808,分類コード!$B$1:$C$11,2,0))</f>
        <v/>
      </c>
      <c r="F808" s="30"/>
      <c r="G808" s="28"/>
      <c r="H808" s="13"/>
      <c r="I808" s="28"/>
      <c r="M808" s="31"/>
      <c r="N808" s="31"/>
      <c r="O808" s="31"/>
      <c r="P808" s="31"/>
      <c r="Q808" s="31"/>
      <c r="R808" s="31"/>
      <c r="S808" s="31"/>
      <c r="T808" s="31"/>
      <c r="U808" s="31"/>
      <c r="Y808" s="31"/>
      <c r="Z808" s="31"/>
      <c r="AA808" s="31"/>
    </row>
    <row r="809" spans="1:27" s="6" customFormat="1">
      <c r="A809" s="10"/>
      <c r="B809" s="31"/>
      <c r="C809" s="177"/>
      <c r="D809" s="31"/>
      <c r="E809" s="178" t="str">
        <f>IF($C809="","",VLOOKUP($C809,分類コード!$B$1:$C$11,2,0))</f>
        <v/>
      </c>
      <c r="F809" s="30"/>
      <c r="G809" s="28"/>
      <c r="H809" s="13"/>
      <c r="I809" s="28"/>
      <c r="M809" s="31"/>
      <c r="N809" s="31"/>
      <c r="O809" s="31"/>
      <c r="P809" s="31"/>
      <c r="Q809" s="31"/>
      <c r="R809" s="31"/>
      <c r="S809" s="31"/>
      <c r="T809" s="31"/>
      <c r="U809" s="31"/>
      <c r="Y809" s="31"/>
      <c r="Z809" s="31"/>
      <c r="AA809" s="31"/>
    </row>
    <row r="810" spans="1:27" s="6" customFormat="1">
      <c r="A810" s="10"/>
      <c r="B810" s="31"/>
      <c r="C810" s="177"/>
      <c r="D810" s="31"/>
      <c r="E810" s="178" t="str">
        <f>IF($C810="","",VLOOKUP($C810,分類コード!$B$1:$C$11,2,0))</f>
        <v/>
      </c>
      <c r="F810" s="30"/>
      <c r="G810" s="28"/>
      <c r="H810" s="13"/>
      <c r="I810" s="28"/>
      <c r="M810" s="31"/>
      <c r="N810" s="31"/>
      <c r="O810" s="31"/>
      <c r="P810" s="31"/>
      <c r="Q810" s="31"/>
      <c r="R810" s="31"/>
      <c r="S810" s="31"/>
      <c r="T810" s="31"/>
      <c r="U810" s="31"/>
      <c r="Y810" s="31"/>
      <c r="Z810" s="31"/>
      <c r="AA810" s="31"/>
    </row>
    <row r="811" spans="1:27" s="6" customFormat="1">
      <c r="A811" s="10"/>
      <c r="B811" s="31"/>
      <c r="C811" s="177"/>
      <c r="D811" s="31"/>
      <c r="E811" s="178" t="str">
        <f>IF($C811="","",VLOOKUP($C811,分類コード!$B$1:$C$11,2,0))</f>
        <v/>
      </c>
      <c r="F811" s="30"/>
      <c r="G811" s="28"/>
      <c r="H811" s="13"/>
      <c r="I811" s="28"/>
      <c r="M811" s="31"/>
      <c r="N811" s="31"/>
      <c r="O811" s="31"/>
      <c r="P811" s="31"/>
      <c r="Q811" s="31"/>
      <c r="R811" s="31"/>
      <c r="S811" s="31"/>
      <c r="T811" s="31"/>
      <c r="U811" s="31"/>
      <c r="Y811" s="31"/>
      <c r="Z811" s="31"/>
      <c r="AA811" s="31"/>
    </row>
    <row r="812" spans="1:27" s="6" customFormat="1">
      <c r="A812" s="10"/>
      <c r="B812" s="31"/>
      <c r="C812" s="177"/>
      <c r="D812" s="31"/>
      <c r="E812" s="178" t="str">
        <f>IF($C812="","",VLOOKUP($C812,分類コード!$B$1:$C$11,2,0))</f>
        <v/>
      </c>
      <c r="F812" s="30"/>
      <c r="G812" s="28"/>
      <c r="H812" s="13"/>
      <c r="I812" s="28"/>
      <c r="M812" s="31"/>
      <c r="N812" s="31"/>
      <c r="O812" s="31"/>
      <c r="P812" s="31"/>
      <c r="Q812" s="31"/>
      <c r="R812" s="31"/>
      <c r="S812" s="31"/>
      <c r="T812" s="31"/>
      <c r="U812" s="31"/>
      <c r="Y812" s="31"/>
      <c r="Z812" s="31"/>
      <c r="AA812" s="31"/>
    </row>
    <row r="813" spans="1:27" s="6" customFormat="1">
      <c r="A813" s="10"/>
      <c r="B813" s="31"/>
      <c r="C813" s="177"/>
      <c r="D813" s="31"/>
      <c r="E813" s="178" t="str">
        <f>IF($C813="","",VLOOKUP($C813,分類コード!$B$1:$C$11,2,0))</f>
        <v/>
      </c>
      <c r="F813" s="30"/>
      <c r="G813" s="28"/>
      <c r="H813" s="13"/>
      <c r="I813" s="28"/>
      <c r="M813" s="31"/>
      <c r="N813" s="31"/>
      <c r="O813" s="31"/>
      <c r="P813" s="31"/>
      <c r="Q813" s="31"/>
      <c r="R813" s="31"/>
      <c r="S813" s="31"/>
      <c r="T813" s="31"/>
      <c r="U813" s="31"/>
      <c r="Y813" s="31"/>
      <c r="Z813" s="31"/>
      <c r="AA813" s="31"/>
    </row>
    <row r="814" spans="1:27" s="6" customFormat="1">
      <c r="A814" s="10"/>
      <c r="B814" s="31"/>
      <c r="C814" s="177"/>
      <c r="D814" s="31"/>
      <c r="E814" s="178" t="str">
        <f>IF($C814="","",VLOOKUP($C814,分類コード!$B$1:$C$11,2,0))</f>
        <v/>
      </c>
      <c r="F814" s="30"/>
      <c r="G814" s="28"/>
      <c r="H814" s="13"/>
      <c r="I814" s="28"/>
      <c r="M814" s="31"/>
      <c r="N814" s="31"/>
      <c r="O814" s="31"/>
      <c r="P814" s="31"/>
      <c r="Q814" s="31"/>
      <c r="R814" s="31"/>
      <c r="S814" s="31"/>
      <c r="T814" s="31"/>
      <c r="U814" s="31"/>
      <c r="Y814" s="31"/>
      <c r="Z814" s="31"/>
      <c r="AA814" s="31"/>
    </row>
    <row r="815" spans="1:27" s="6" customFormat="1">
      <c r="A815" s="10"/>
      <c r="B815" s="31"/>
      <c r="C815" s="177"/>
      <c r="D815" s="31"/>
      <c r="E815" s="178" t="str">
        <f>IF($C815="","",VLOOKUP($C815,分類コード!$B$1:$C$11,2,0))</f>
        <v/>
      </c>
      <c r="F815" s="30"/>
      <c r="G815" s="28"/>
      <c r="H815" s="13"/>
      <c r="I815" s="28"/>
      <c r="M815" s="31"/>
      <c r="N815" s="31"/>
      <c r="O815" s="31"/>
      <c r="P815" s="31"/>
      <c r="Q815" s="31"/>
      <c r="R815" s="31"/>
      <c r="S815" s="31"/>
      <c r="T815" s="31"/>
      <c r="U815" s="31"/>
      <c r="Y815" s="31"/>
      <c r="Z815" s="31"/>
      <c r="AA815" s="31"/>
    </row>
    <row r="816" spans="1:27" s="6" customFormat="1">
      <c r="A816" s="10"/>
      <c r="B816" s="31"/>
      <c r="C816" s="177"/>
      <c r="D816" s="31"/>
      <c r="E816" s="178" t="str">
        <f>IF($C816="","",VLOOKUP($C816,分類コード!$B$1:$C$11,2,0))</f>
        <v/>
      </c>
      <c r="F816" s="30"/>
      <c r="G816" s="28"/>
      <c r="H816" s="13"/>
      <c r="I816" s="28"/>
      <c r="M816" s="31"/>
      <c r="N816" s="31"/>
      <c r="O816" s="31"/>
      <c r="P816" s="31"/>
      <c r="Q816" s="31"/>
      <c r="R816" s="31"/>
      <c r="S816" s="31"/>
      <c r="T816" s="31"/>
      <c r="U816" s="31"/>
      <c r="Y816" s="31"/>
      <c r="Z816" s="31"/>
      <c r="AA816" s="31"/>
    </row>
    <row r="817" spans="1:27" s="6" customFormat="1">
      <c r="A817" s="10"/>
      <c r="B817" s="31"/>
      <c r="C817" s="177"/>
      <c r="D817" s="31"/>
      <c r="E817" s="178" t="str">
        <f>IF($C817="","",VLOOKUP($C817,分類コード!$B$1:$C$11,2,0))</f>
        <v/>
      </c>
      <c r="F817" s="30"/>
      <c r="G817" s="28"/>
      <c r="H817" s="13"/>
      <c r="I817" s="28"/>
      <c r="M817" s="31"/>
      <c r="N817" s="31"/>
      <c r="O817" s="31"/>
      <c r="P817" s="31"/>
      <c r="Q817" s="31"/>
      <c r="R817" s="31"/>
      <c r="S817" s="31"/>
      <c r="T817" s="31"/>
      <c r="U817" s="31"/>
      <c r="Y817" s="31"/>
      <c r="Z817" s="31"/>
      <c r="AA817" s="31"/>
    </row>
    <row r="818" spans="1:27" s="6" customFormat="1">
      <c r="A818" s="10"/>
      <c r="B818" s="31"/>
      <c r="C818" s="177"/>
      <c r="D818" s="31"/>
      <c r="E818" s="178" t="str">
        <f>IF($C818="","",VLOOKUP($C818,分類コード!$B$1:$C$11,2,0))</f>
        <v/>
      </c>
      <c r="F818" s="30"/>
      <c r="G818" s="28"/>
      <c r="H818" s="13"/>
      <c r="I818" s="28"/>
      <c r="M818" s="31"/>
      <c r="N818" s="31"/>
      <c r="O818" s="31"/>
      <c r="P818" s="31"/>
      <c r="Q818" s="31"/>
      <c r="R818" s="31"/>
      <c r="S818" s="31"/>
      <c r="T818" s="31"/>
      <c r="U818" s="31"/>
      <c r="Y818" s="31"/>
      <c r="Z818" s="31"/>
      <c r="AA818" s="31"/>
    </row>
    <row r="819" spans="1:27" s="6" customFormat="1">
      <c r="A819" s="10"/>
      <c r="B819" s="31"/>
      <c r="C819" s="177"/>
      <c r="D819" s="31"/>
      <c r="E819" s="178" t="str">
        <f>IF($C819="","",VLOOKUP($C819,分類コード!$B$1:$C$11,2,0))</f>
        <v/>
      </c>
      <c r="F819" s="30"/>
      <c r="G819" s="28"/>
      <c r="H819" s="13"/>
      <c r="I819" s="28"/>
      <c r="M819" s="31"/>
      <c r="N819" s="31"/>
      <c r="O819" s="31"/>
      <c r="P819" s="31"/>
      <c r="Q819" s="31"/>
      <c r="R819" s="31"/>
      <c r="S819" s="31"/>
      <c r="T819" s="31"/>
      <c r="U819" s="31"/>
      <c r="Y819" s="31"/>
      <c r="Z819" s="31"/>
      <c r="AA819" s="31"/>
    </row>
    <row r="820" spans="1:27" s="6" customFormat="1">
      <c r="A820" s="10"/>
      <c r="B820" s="31"/>
      <c r="C820" s="177"/>
      <c r="D820" s="31"/>
      <c r="E820" s="178" t="str">
        <f>IF($C820="","",VLOOKUP($C820,分類コード!$B$1:$C$11,2,0))</f>
        <v/>
      </c>
      <c r="F820" s="30"/>
      <c r="G820" s="28"/>
      <c r="H820" s="13"/>
      <c r="I820" s="28"/>
      <c r="M820" s="31"/>
      <c r="N820" s="31"/>
      <c r="O820" s="31"/>
      <c r="P820" s="31"/>
      <c r="Q820" s="31"/>
      <c r="R820" s="31"/>
      <c r="S820" s="31"/>
      <c r="T820" s="31"/>
      <c r="U820" s="31"/>
      <c r="Y820" s="31"/>
      <c r="Z820" s="31"/>
      <c r="AA820" s="31"/>
    </row>
    <row r="821" spans="1:27" s="6" customFormat="1">
      <c r="A821" s="10"/>
      <c r="B821" s="31"/>
      <c r="C821" s="177"/>
      <c r="D821" s="31"/>
      <c r="E821" s="178" t="str">
        <f>IF($C821="","",VLOOKUP($C821,分類コード!$B$1:$C$11,2,0))</f>
        <v/>
      </c>
      <c r="F821" s="30"/>
      <c r="G821" s="28"/>
      <c r="H821" s="13"/>
      <c r="I821" s="28"/>
      <c r="M821" s="31"/>
      <c r="N821" s="31"/>
      <c r="O821" s="31"/>
      <c r="P821" s="31"/>
      <c r="Q821" s="31"/>
      <c r="R821" s="31"/>
      <c r="S821" s="31"/>
      <c r="T821" s="31"/>
      <c r="U821" s="31"/>
      <c r="Y821" s="31"/>
      <c r="Z821" s="31"/>
      <c r="AA821" s="31"/>
    </row>
    <row r="822" spans="1:27" s="6" customFormat="1">
      <c r="A822" s="10"/>
      <c r="B822" s="31"/>
      <c r="C822" s="177"/>
      <c r="D822" s="31"/>
      <c r="E822" s="178" t="str">
        <f>IF($C822="","",VLOOKUP($C822,分類コード!$B$1:$C$11,2,0))</f>
        <v/>
      </c>
      <c r="F822" s="30"/>
      <c r="G822" s="28"/>
      <c r="H822" s="13"/>
      <c r="I822" s="28"/>
      <c r="M822" s="31"/>
      <c r="N822" s="31"/>
      <c r="O822" s="31"/>
      <c r="P822" s="31"/>
      <c r="Q822" s="31"/>
      <c r="R822" s="31"/>
      <c r="S822" s="31"/>
      <c r="T822" s="31"/>
      <c r="U822" s="31"/>
      <c r="Y822" s="31"/>
      <c r="Z822" s="31"/>
      <c r="AA822" s="31"/>
    </row>
    <row r="823" spans="1:27" s="6" customFormat="1">
      <c r="A823" s="10"/>
      <c r="B823" s="31"/>
      <c r="C823" s="177"/>
      <c r="D823" s="31"/>
      <c r="E823" s="178" t="str">
        <f>IF($C823="","",VLOOKUP($C823,分類コード!$B$1:$C$11,2,0))</f>
        <v/>
      </c>
      <c r="F823" s="30"/>
      <c r="G823" s="28"/>
      <c r="H823" s="13"/>
      <c r="I823" s="28"/>
      <c r="M823" s="31"/>
      <c r="N823" s="31"/>
      <c r="O823" s="31"/>
      <c r="P823" s="31"/>
      <c r="Q823" s="31"/>
      <c r="R823" s="31"/>
      <c r="S823" s="31"/>
      <c r="T823" s="31"/>
      <c r="U823" s="31"/>
      <c r="Y823" s="31"/>
      <c r="Z823" s="31"/>
      <c r="AA823" s="31"/>
    </row>
    <row r="824" spans="1:27" s="6" customFormat="1">
      <c r="A824" s="10"/>
      <c r="B824" s="31"/>
      <c r="C824" s="177"/>
      <c r="D824" s="31"/>
      <c r="E824" s="178" t="str">
        <f>IF($C824="","",VLOOKUP($C824,分類コード!$B$1:$C$11,2,0))</f>
        <v/>
      </c>
      <c r="F824" s="30"/>
      <c r="G824" s="28"/>
      <c r="H824" s="13"/>
      <c r="I824" s="28"/>
      <c r="M824" s="31"/>
      <c r="N824" s="31"/>
      <c r="O824" s="31"/>
      <c r="P824" s="31"/>
      <c r="Q824" s="31"/>
      <c r="R824" s="31"/>
      <c r="S824" s="31"/>
      <c r="T824" s="31"/>
      <c r="U824" s="31"/>
      <c r="Y824" s="31"/>
      <c r="Z824" s="31"/>
      <c r="AA824" s="31"/>
    </row>
    <row r="825" spans="1:27" s="6" customFormat="1">
      <c r="A825" s="10"/>
      <c r="B825" s="31"/>
      <c r="C825" s="177"/>
      <c r="D825" s="31"/>
      <c r="E825" s="178" t="str">
        <f>IF($C825="","",VLOOKUP($C825,分類コード!$B$1:$C$11,2,0))</f>
        <v/>
      </c>
      <c r="F825" s="30"/>
      <c r="G825" s="28"/>
      <c r="H825" s="13"/>
      <c r="I825" s="28"/>
      <c r="M825" s="31"/>
      <c r="N825" s="31"/>
      <c r="O825" s="31"/>
      <c r="P825" s="31"/>
      <c r="Q825" s="31"/>
      <c r="R825" s="31"/>
      <c r="S825" s="31"/>
      <c r="T825" s="31"/>
      <c r="U825" s="31"/>
      <c r="Y825" s="31"/>
      <c r="Z825" s="31"/>
      <c r="AA825" s="31"/>
    </row>
    <row r="826" spans="1:27" s="6" customFormat="1">
      <c r="A826" s="10"/>
      <c r="B826" s="31"/>
      <c r="C826" s="177"/>
      <c r="D826" s="31"/>
      <c r="E826" s="178" t="str">
        <f>IF($C826="","",VLOOKUP($C826,分類コード!$B$1:$C$11,2,0))</f>
        <v/>
      </c>
      <c r="F826" s="30"/>
      <c r="G826" s="28"/>
      <c r="H826" s="13"/>
      <c r="I826" s="28"/>
      <c r="M826" s="31"/>
      <c r="N826" s="31"/>
      <c r="O826" s="31"/>
      <c r="P826" s="31"/>
      <c r="Q826" s="31"/>
      <c r="R826" s="31"/>
      <c r="S826" s="31"/>
      <c r="T826" s="31"/>
      <c r="U826" s="31"/>
      <c r="Y826" s="31"/>
      <c r="Z826" s="31"/>
      <c r="AA826" s="31"/>
    </row>
    <row r="827" spans="1:27" s="6" customFormat="1">
      <c r="A827" s="10"/>
      <c r="B827" s="31"/>
      <c r="C827" s="177"/>
      <c r="D827" s="31"/>
      <c r="E827" s="178" t="str">
        <f>IF($C827="","",VLOOKUP($C827,分類コード!$B$1:$C$11,2,0))</f>
        <v/>
      </c>
      <c r="F827" s="30"/>
      <c r="G827" s="28"/>
      <c r="H827" s="13"/>
      <c r="I827" s="28"/>
      <c r="M827" s="31"/>
      <c r="N827" s="31"/>
      <c r="O827" s="31"/>
      <c r="P827" s="31"/>
      <c r="Q827" s="31"/>
      <c r="R827" s="31"/>
      <c r="S827" s="31"/>
      <c r="T827" s="31"/>
      <c r="U827" s="31"/>
      <c r="Y827" s="31"/>
      <c r="Z827" s="31"/>
      <c r="AA827" s="31"/>
    </row>
    <row r="828" spans="1:27" s="6" customFormat="1">
      <c r="A828" s="10"/>
      <c r="B828" s="31"/>
      <c r="C828" s="177"/>
      <c r="D828" s="31"/>
      <c r="E828" s="178" t="str">
        <f>IF($C828="","",VLOOKUP($C828,分類コード!$B$1:$C$11,2,0))</f>
        <v/>
      </c>
      <c r="F828" s="30"/>
      <c r="G828" s="28"/>
      <c r="H828" s="13"/>
      <c r="I828" s="28"/>
      <c r="M828" s="31"/>
      <c r="N828" s="31"/>
      <c r="O828" s="31"/>
      <c r="P828" s="31"/>
      <c r="Q828" s="31"/>
      <c r="R828" s="31"/>
      <c r="S828" s="31"/>
      <c r="T828" s="31"/>
      <c r="U828" s="31"/>
      <c r="Y828" s="31"/>
      <c r="Z828" s="31"/>
      <c r="AA828" s="31"/>
    </row>
    <row r="829" spans="1:27" s="6" customFormat="1">
      <c r="A829" s="10"/>
      <c r="B829" s="31"/>
      <c r="C829" s="177"/>
      <c r="D829" s="31"/>
      <c r="E829" s="178" t="str">
        <f>IF($C829="","",VLOOKUP($C829,分類コード!$B$1:$C$11,2,0))</f>
        <v/>
      </c>
      <c r="F829" s="30"/>
      <c r="G829" s="28"/>
      <c r="H829" s="13"/>
      <c r="I829" s="28"/>
      <c r="M829" s="31"/>
      <c r="N829" s="31"/>
      <c r="O829" s="31"/>
      <c r="P829" s="31"/>
      <c r="Q829" s="31"/>
      <c r="R829" s="31"/>
      <c r="S829" s="31"/>
      <c r="T829" s="31"/>
      <c r="U829" s="31"/>
      <c r="Y829" s="31"/>
      <c r="Z829" s="31"/>
      <c r="AA829" s="31"/>
    </row>
    <row r="830" spans="1:27" s="6" customFormat="1">
      <c r="A830" s="10"/>
      <c r="B830" s="31"/>
      <c r="C830" s="177"/>
      <c r="D830" s="31"/>
      <c r="E830" s="178" t="str">
        <f>IF($C830="","",VLOOKUP($C830,分類コード!$B$1:$C$11,2,0))</f>
        <v/>
      </c>
      <c r="F830" s="30"/>
      <c r="G830" s="28"/>
      <c r="H830" s="13"/>
      <c r="I830" s="28"/>
      <c r="M830" s="31"/>
      <c r="N830" s="31"/>
      <c r="O830" s="31"/>
      <c r="P830" s="31"/>
      <c r="Q830" s="31"/>
      <c r="R830" s="31"/>
      <c r="S830" s="31"/>
      <c r="T830" s="31"/>
      <c r="U830" s="31"/>
      <c r="Y830" s="31"/>
      <c r="Z830" s="31"/>
      <c r="AA830" s="31"/>
    </row>
    <row r="831" spans="1:27" s="6" customFormat="1">
      <c r="A831" s="10"/>
      <c r="B831" s="31"/>
      <c r="C831" s="177"/>
      <c r="D831" s="31"/>
      <c r="E831" s="178" t="str">
        <f>IF($C831="","",VLOOKUP($C831,分類コード!$B$1:$C$11,2,0))</f>
        <v/>
      </c>
      <c r="F831" s="30"/>
      <c r="G831" s="28"/>
      <c r="H831" s="13"/>
      <c r="I831" s="28"/>
      <c r="M831" s="31"/>
      <c r="N831" s="31"/>
      <c r="O831" s="31"/>
      <c r="P831" s="31"/>
      <c r="Q831" s="31"/>
      <c r="R831" s="31"/>
      <c r="S831" s="31"/>
      <c r="T831" s="31"/>
      <c r="U831" s="31"/>
      <c r="Y831" s="31"/>
      <c r="Z831" s="31"/>
      <c r="AA831" s="31"/>
    </row>
    <row r="832" spans="1:27" s="6" customFormat="1">
      <c r="A832" s="10"/>
      <c r="B832" s="31"/>
      <c r="C832" s="177"/>
      <c r="D832" s="31"/>
      <c r="E832" s="178" t="str">
        <f>IF($C832="","",VLOOKUP($C832,分類コード!$B$1:$C$11,2,0))</f>
        <v/>
      </c>
      <c r="F832" s="30"/>
      <c r="G832" s="28"/>
      <c r="H832" s="13"/>
      <c r="I832" s="28"/>
      <c r="M832" s="31"/>
      <c r="N832" s="31"/>
      <c r="O832" s="31"/>
      <c r="P832" s="31"/>
      <c r="Q832" s="31"/>
      <c r="R832" s="31"/>
      <c r="S832" s="31"/>
      <c r="T832" s="31"/>
      <c r="U832" s="31"/>
      <c r="Y832" s="31"/>
      <c r="Z832" s="31"/>
      <c r="AA832" s="31"/>
    </row>
    <row r="833" spans="1:27" s="6" customFormat="1">
      <c r="A833" s="10"/>
      <c r="B833" s="31"/>
      <c r="C833" s="177"/>
      <c r="D833" s="31"/>
      <c r="E833" s="178" t="str">
        <f>IF($C833="","",VLOOKUP($C833,分類コード!$B$1:$C$11,2,0))</f>
        <v/>
      </c>
      <c r="F833" s="30"/>
      <c r="G833" s="28"/>
      <c r="H833" s="13"/>
      <c r="I833" s="28"/>
      <c r="M833" s="31"/>
      <c r="N833" s="31"/>
      <c r="O833" s="31"/>
      <c r="P833" s="31"/>
      <c r="Q833" s="31"/>
      <c r="R833" s="31"/>
      <c r="S833" s="31"/>
      <c r="T833" s="31"/>
      <c r="U833" s="31"/>
      <c r="Y833" s="31"/>
      <c r="Z833" s="31"/>
      <c r="AA833" s="31"/>
    </row>
    <row r="834" spans="1:27" s="6" customFormat="1">
      <c r="A834" s="10"/>
      <c r="B834" s="31"/>
      <c r="C834" s="177"/>
      <c r="D834" s="31"/>
      <c r="E834" s="178" t="str">
        <f>IF($C834="","",VLOOKUP($C834,分類コード!$B$1:$C$11,2,0))</f>
        <v/>
      </c>
      <c r="F834" s="30"/>
      <c r="G834" s="28"/>
      <c r="H834" s="13"/>
      <c r="I834" s="28"/>
      <c r="M834" s="31"/>
      <c r="N834" s="31"/>
      <c r="O834" s="31"/>
      <c r="P834" s="31"/>
      <c r="Q834" s="31"/>
      <c r="R834" s="31"/>
      <c r="S834" s="31"/>
      <c r="T834" s="31"/>
      <c r="U834" s="31"/>
      <c r="Y834" s="31"/>
      <c r="Z834" s="31"/>
      <c r="AA834" s="31"/>
    </row>
    <row r="835" spans="1:27" s="6" customFormat="1">
      <c r="A835" s="10"/>
      <c r="B835" s="31"/>
      <c r="C835" s="177"/>
      <c r="D835" s="31"/>
      <c r="E835" s="178" t="str">
        <f>IF($C835="","",VLOOKUP($C835,分類コード!$B$1:$C$11,2,0))</f>
        <v/>
      </c>
      <c r="F835" s="30"/>
      <c r="G835" s="28"/>
      <c r="H835" s="13"/>
      <c r="I835" s="28"/>
      <c r="M835" s="31"/>
      <c r="N835" s="31"/>
      <c r="O835" s="31"/>
      <c r="P835" s="31"/>
      <c r="Q835" s="31"/>
      <c r="R835" s="31"/>
      <c r="S835" s="31"/>
      <c r="T835" s="31"/>
      <c r="U835" s="31"/>
      <c r="Y835" s="31"/>
      <c r="Z835" s="31"/>
      <c r="AA835" s="31"/>
    </row>
    <row r="836" spans="1:27" s="6" customFormat="1">
      <c r="A836" s="10"/>
      <c r="B836" s="31"/>
      <c r="C836" s="177"/>
      <c r="D836" s="31"/>
      <c r="E836" s="178" t="str">
        <f>IF($C836="","",VLOOKUP($C836,分類コード!$B$1:$C$11,2,0))</f>
        <v/>
      </c>
      <c r="F836" s="30"/>
      <c r="G836" s="28"/>
      <c r="H836" s="13"/>
      <c r="I836" s="28"/>
      <c r="M836" s="31"/>
      <c r="N836" s="31"/>
      <c r="O836" s="31"/>
      <c r="P836" s="31"/>
      <c r="Q836" s="31"/>
      <c r="R836" s="31"/>
      <c r="S836" s="31"/>
      <c r="T836" s="31"/>
      <c r="U836" s="31"/>
      <c r="Y836" s="31"/>
      <c r="Z836" s="31"/>
      <c r="AA836" s="31"/>
    </row>
    <row r="837" spans="1:27" s="6" customFormat="1">
      <c r="A837" s="10"/>
      <c r="B837" s="31"/>
      <c r="C837" s="177"/>
      <c r="D837" s="31"/>
      <c r="E837" s="178" t="str">
        <f>IF($C837="","",VLOOKUP($C837,分類コード!$B$1:$C$11,2,0))</f>
        <v/>
      </c>
      <c r="F837" s="30"/>
      <c r="G837" s="28"/>
      <c r="H837" s="13"/>
      <c r="I837" s="28"/>
      <c r="M837" s="31"/>
      <c r="N837" s="31"/>
      <c r="O837" s="31"/>
      <c r="P837" s="31"/>
      <c r="Q837" s="31"/>
      <c r="R837" s="31"/>
      <c r="S837" s="31"/>
      <c r="T837" s="31"/>
      <c r="U837" s="31"/>
      <c r="Y837" s="31"/>
      <c r="Z837" s="31"/>
      <c r="AA837" s="31"/>
    </row>
    <row r="838" spans="1:27" s="6" customFormat="1">
      <c r="A838" s="10"/>
      <c r="B838" s="31"/>
      <c r="C838" s="177"/>
      <c r="D838" s="31"/>
      <c r="E838" s="178" t="str">
        <f>IF($C838="","",VLOOKUP($C838,分類コード!$B$1:$C$11,2,0))</f>
        <v/>
      </c>
      <c r="F838" s="30"/>
      <c r="G838" s="28"/>
      <c r="H838" s="13"/>
      <c r="I838" s="28"/>
      <c r="M838" s="31"/>
      <c r="N838" s="31"/>
      <c r="O838" s="31"/>
      <c r="P838" s="31"/>
      <c r="Q838" s="31"/>
      <c r="R838" s="31"/>
      <c r="S838" s="31"/>
      <c r="T838" s="31"/>
      <c r="U838" s="31"/>
      <c r="Y838" s="31"/>
      <c r="Z838" s="31"/>
      <c r="AA838" s="31"/>
    </row>
    <row r="839" spans="1:27" s="6" customFormat="1">
      <c r="A839" s="10"/>
      <c r="B839" s="31"/>
      <c r="C839" s="177"/>
      <c r="D839" s="31"/>
      <c r="E839" s="178" t="str">
        <f>IF($C839="","",VLOOKUP($C839,分類コード!$B$1:$C$11,2,0))</f>
        <v/>
      </c>
      <c r="F839" s="30"/>
      <c r="G839" s="28"/>
      <c r="H839" s="13"/>
      <c r="I839" s="28"/>
      <c r="M839" s="31"/>
      <c r="N839" s="31"/>
      <c r="O839" s="31"/>
      <c r="P839" s="31"/>
      <c r="Q839" s="31"/>
      <c r="R839" s="31"/>
      <c r="S839" s="31"/>
      <c r="T839" s="31"/>
      <c r="U839" s="31"/>
      <c r="Y839" s="31"/>
      <c r="Z839" s="31"/>
      <c r="AA839" s="31"/>
    </row>
    <row r="840" spans="1:27" s="6" customFormat="1">
      <c r="A840" s="10"/>
      <c r="B840" s="31"/>
      <c r="C840" s="177"/>
      <c r="D840" s="31"/>
      <c r="E840" s="178" t="str">
        <f>IF($C840="","",VLOOKUP($C840,分類コード!$B$1:$C$11,2,0))</f>
        <v/>
      </c>
      <c r="F840" s="30"/>
      <c r="G840" s="28"/>
      <c r="H840" s="13"/>
      <c r="I840" s="28"/>
      <c r="M840" s="31"/>
      <c r="N840" s="31"/>
      <c r="O840" s="31"/>
      <c r="P840" s="31"/>
      <c r="Q840" s="31"/>
      <c r="R840" s="31"/>
      <c r="S840" s="31"/>
      <c r="T840" s="31"/>
      <c r="U840" s="31"/>
      <c r="Y840" s="31"/>
      <c r="Z840" s="31"/>
      <c r="AA840" s="31"/>
    </row>
    <row r="841" spans="1:27" s="6" customFormat="1">
      <c r="A841" s="10"/>
      <c r="B841" s="31"/>
      <c r="C841" s="177"/>
      <c r="D841" s="31"/>
      <c r="E841" s="178" t="str">
        <f>IF($C841="","",VLOOKUP($C841,分類コード!$B$1:$C$11,2,0))</f>
        <v/>
      </c>
      <c r="F841" s="30"/>
      <c r="G841" s="28"/>
      <c r="H841" s="13"/>
      <c r="I841" s="28"/>
      <c r="M841" s="31"/>
      <c r="N841" s="31"/>
      <c r="O841" s="31"/>
      <c r="P841" s="31"/>
      <c r="Q841" s="31"/>
      <c r="R841" s="31"/>
      <c r="S841" s="31"/>
      <c r="T841" s="31"/>
      <c r="U841" s="31"/>
      <c r="Y841" s="31"/>
      <c r="Z841" s="31"/>
      <c r="AA841" s="31"/>
    </row>
    <row r="842" spans="1:27" s="6" customFormat="1">
      <c r="A842" s="10"/>
      <c r="B842" s="31"/>
      <c r="C842" s="177"/>
      <c r="D842" s="31"/>
      <c r="E842" s="178" t="str">
        <f>IF($C842="","",VLOOKUP($C842,分類コード!$B$1:$C$11,2,0))</f>
        <v/>
      </c>
      <c r="F842" s="30"/>
      <c r="G842" s="28"/>
      <c r="H842" s="13"/>
      <c r="I842" s="28"/>
      <c r="M842" s="31"/>
      <c r="N842" s="31"/>
      <c r="O842" s="31"/>
      <c r="P842" s="31"/>
      <c r="Q842" s="31"/>
      <c r="R842" s="31"/>
      <c r="S842" s="31"/>
      <c r="T842" s="31"/>
      <c r="U842" s="31"/>
      <c r="Y842" s="31"/>
      <c r="Z842" s="31"/>
      <c r="AA842" s="31"/>
    </row>
    <row r="843" spans="1:27" s="6" customFormat="1">
      <c r="A843" s="10"/>
      <c r="B843" s="31"/>
      <c r="C843" s="177"/>
      <c r="D843" s="31"/>
      <c r="E843" s="178" t="str">
        <f>IF($C843="","",VLOOKUP($C843,分類コード!$B$1:$C$11,2,0))</f>
        <v/>
      </c>
      <c r="F843" s="30"/>
      <c r="G843" s="28"/>
      <c r="H843" s="13"/>
      <c r="I843" s="28"/>
      <c r="M843" s="31"/>
      <c r="N843" s="31"/>
      <c r="O843" s="31"/>
      <c r="P843" s="31"/>
      <c r="Q843" s="31"/>
      <c r="R843" s="31"/>
      <c r="S843" s="31"/>
      <c r="T843" s="31"/>
      <c r="U843" s="31"/>
      <c r="Y843" s="31"/>
      <c r="Z843" s="31"/>
      <c r="AA843" s="31"/>
    </row>
    <row r="844" spans="1:27" s="6" customFormat="1">
      <c r="A844" s="10"/>
      <c r="B844" s="31"/>
      <c r="C844" s="177"/>
      <c r="D844" s="31"/>
      <c r="E844" s="178" t="str">
        <f>IF($C844="","",VLOOKUP($C844,分類コード!$B$1:$C$11,2,0))</f>
        <v/>
      </c>
      <c r="F844" s="30"/>
      <c r="G844" s="28"/>
      <c r="H844" s="13"/>
      <c r="I844" s="28"/>
      <c r="M844" s="31"/>
      <c r="N844" s="31"/>
      <c r="O844" s="31"/>
      <c r="P844" s="31"/>
      <c r="Q844" s="31"/>
      <c r="R844" s="31"/>
      <c r="S844" s="31"/>
      <c r="T844" s="31"/>
      <c r="U844" s="31"/>
      <c r="Y844" s="31"/>
      <c r="Z844" s="31"/>
      <c r="AA844" s="31"/>
    </row>
    <row r="845" spans="1:27" s="6" customFormat="1">
      <c r="A845" s="10"/>
      <c r="B845" s="31"/>
      <c r="C845" s="177"/>
      <c r="D845" s="31"/>
      <c r="E845" s="178" t="str">
        <f>IF($C845="","",VLOOKUP($C845,分類コード!$B$1:$C$11,2,0))</f>
        <v/>
      </c>
      <c r="F845" s="30"/>
      <c r="G845" s="28"/>
      <c r="H845" s="13"/>
      <c r="I845" s="28"/>
      <c r="M845" s="31"/>
      <c r="N845" s="31"/>
      <c r="O845" s="31"/>
      <c r="P845" s="31"/>
      <c r="Q845" s="31"/>
      <c r="R845" s="31"/>
      <c r="S845" s="31"/>
      <c r="T845" s="31"/>
      <c r="U845" s="31"/>
      <c r="Y845" s="31"/>
      <c r="Z845" s="31"/>
      <c r="AA845" s="31"/>
    </row>
    <row r="846" spans="1:27" s="6" customFormat="1">
      <c r="A846" s="10"/>
      <c r="B846" s="31"/>
      <c r="C846" s="177"/>
      <c r="D846" s="31"/>
      <c r="E846" s="178" t="str">
        <f>IF($C846="","",VLOOKUP($C846,分類コード!$B$1:$C$11,2,0))</f>
        <v/>
      </c>
      <c r="F846" s="30"/>
      <c r="G846" s="28"/>
      <c r="H846" s="13"/>
      <c r="I846" s="28"/>
      <c r="M846" s="31"/>
      <c r="N846" s="31"/>
      <c r="O846" s="31"/>
      <c r="P846" s="31"/>
      <c r="Q846" s="31"/>
      <c r="R846" s="31"/>
      <c r="S846" s="31"/>
      <c r="T846" s="31"/>
      <c r="U846" s="31"/>
      <c r="Y846" s="31"/>
      <c r="Z846" s="31"/>
      <c r="AA846" s="31"/>
    </row>
    <row r="847" spans="1:27" s="6" customFormat="1">
      <c r="A847" s="10"/>
      <c r="B847" s="31"/>
      <c r="C847" s="177"/>
      <c r="D847" s="31"/>
      <c r="E847" s="178" t="str">
        <f>IF($C847="","",VLOOKUP($C847,分類コード!$B$1:$C$11,2,0))</f>
        <v/>
      </c>
      <c r="F847" s="30"/>
      <c r="G847" s="28"/>
      <c r="H847" s="13"/>
      <c r="I847" s="28"/>
      <c r="M847" s="31"/>
      <c r="N847" s="31"/>
      <c r="O847" s="31"/>
      <c r="P847" s="31"/>
      <c r="Q847" s="31"/>
      <c r="R847" s="31"/>
      <c r="S847" s="31"/>
      <c r="T847" s="31"/>
      <c r="U847" s="31"/>
      <c r="Y847" s="31"/>
      <c r="Z847" s="31"/>
      <c r="AA847" s="31"/>
    </row>
    <row r="848" spans="1:27" s="6" customFormat="1">
      <c r="A848" s="10"/>
      <c r="B848" s="31"/>
      <c r="C848" s="177"/>
      <c r="D848" s="31"/>
      <c r="E848" s="178" t="str">
        <f>IF($C848="","",VLOOKUP($C848,分類コード!$B$1:$C$11,2,0))</f>
        <v/>
      </c>
      <c r="F848" s="30"/>
      <c r="G848" s="28"/>
      <c r="H848" s="13"/>
      <c r="I848" s="28"/>
      <c r="M848" s="31"/>
      <c r="N848" s="31"/>
      <c r="O848" s="31"/>
      <c r="P848" s="31"/>
      <c r="Q848" s="31"/>
      <c r="R848" s="31"/>
      <c r="S848" s="31"/>
      <c r="T848" s="31"/>
      <c r="U848" s="31"/>
      <c r="Y848" s="31"/>
      <c r="Z848" s="31"/>
      <c r="AA848" s="31"/>
    </row>
    <row r="849" spans="1:27" s="6" customFormat="1">
      <c r="A849" s="10"/>
      <c r="B849" s="31"/>
      <c r="C849" s="177"/>
      <c r="D849" s="31"/>
      <c r="E849" s="178" t="str">
        <f>IF($C849="","",VLOOKUP($C849,分類コード!$B$1:$C$11,2,0))</f>
        <v/>
      </c>
      <c r="F849" s="30"/>
      <c r="G849" s="28"/>
      <c r="H849" s="13"/>
      <c r="I849" s="28"/>
      <c r="M849" s="31"/>
      <c r="N849" s="31"/>
      <c r="O849" s="31"/>
      <c r="P849" s="31"/>
      <c r="Q849" s="31"/>
      <c r="R849" s="31"/>
      <c r="S849" s="31"/>
      <c r="T849" s="31"/>
      <c r="U849" s="31"/>
      <c r="Y849" s="31"/>
      <c r="Z849" s="31"/>
      <c r="AA849" s="31"/>
    </row>
    <row r="850" spans="1:27" s="6" customFormat="1">
      <c r="A850" s="10"/>
      <c r="B850" s="31"/>
      <c r="C850" s="177"/>
      <c r="D850" s="31"/>
      <c r="E850" s="178" t="str">
        <f>IF($C850="","",VLOOKUP($C850,分類コード!$B$1:$C$11,2,0))</f>
        <v/>
      </c>
      <c r="F850" s="30"/>
      <c r="G850" s="28"/>
      <c r="H850" s="13"/>
      <c r="I850" s="28"/>
      <c r="M850" s="31"/>
      <c r="N850" s="31"/>
      <c r="O850" s="31"/>
      <c r="P850" s="31"/>
      <c r="Q850" s="31"/>
      <c r="R850" s="31"/>
      <c r="S850" s="31"/>
      <c r="T850" s="31"/>
      <c r="U850" s="31"/>
      <c r="Y850" s="31"/>
      <c r="Z850" s="31"/>
      <c r="AA850" s="31"/>
    </row>
    <row r="851" spans="1:27" s="6" customFormat="1">
      <c r="A851" s="10"/>
      <c r="B851" s="31"/>
      <c r="C851" s="177"/>
      <c r="D851" s="31"/>
      <c r="E851" s="178" t="str">
        <f>IF($C851="","",VLOOKUP($C851,分類コード!$B$1:$C$11,2,0))</f>
        <v/>
      </c>
      <c r="F851" s="30"/>
      <c r="G851" s="28"/>
      <c r="H851" s="13"/>
      <c r="I851" s="28"/>
      <c r="M851" s="31"/>
      <c r="N851" s="31"/>
      <c r="O851" s="31"/>
      <c r="P851" s="31"/>
      <c r="Q851" s="31"/>
      <c r="R851" s="31"/>
      <c r="S851" s="31"/>
      <c r="T851" s="31"/>
      <c r="U851" s="31"/>
      <c r="Y851" s="31"/>
      <c r="Z851" s="31"/>
      <c r="AA851" s="31"/>
    </row>
    <row r="852" spans="1:27" s="6" customFormat="1">
      <c r="A852" s="10"/>
      <c r="B852" s="31"/>
      <c r="C852" s="177"/>
      <c r="D852" s="31"/>
      <c r="E852" s="178" t="str">
        <f>IF($C852="","",VLOOKUP($C852,分類コード!$B$1:$C$11,2,0))</f>
        <v/>
      </c>
      <c r="F852" s="30"/>
      <c r="G852" s="28"/>
      <c r="H852" s="13"/>
      <c r="I852" s="28"/>
      <c r="M852" s="31"/>
      <c r="N852" s="31"/>
      <c r="O852" s="31"/>
      <c r="P852" s="31"/>
      <c r="Q852" s="31"/>
      <c r="R852" s="31"/>
      <c r="S852" s="31"/>
      <c r="T852" s="31"/>
      <c r="U852" s="31"/>
      <c r="Y852" s="31"/>
      <c r="Z852" s="31"/>
      <c r="AA852" s="31"/>
    </row>
    <row r="853" spans="1:27" s="6" customFormat="1">
      <c r="A853" s="10"/>
      <c r="B853" s="31"/>
      <c r="C853" s="177"/>
      <c r="D853" s="31"/>
      <c r="E853" s="178" t="str">
        <f>IF($C853="","",VLOOKUP($C853,分類コード!$B$1:$C$11,2,0))</f>
        <v/>
      </c>
      <c r="F853" s="30"/>
      <c r="G853" s="28"/>
      <c r="H853" s="13"/>
      <c r="I853" s="28"/>
      <c r="M853" s="31"/>
      <c r="N853" s="31"/>
      <c r="O853" s="31"/>
      <c r="P853" s="31"/>
      <c r="Q853" s="31"/>
      <c r="R853" s="31"/>
      <c r="S853" s="31"/>
      <c r="T853" s="31"/>
      <c r="U853" s="31"/>
      <c r="Y853" s="31"/>
      <c r="Z853" s="31"/>
      <c r="AA853" s="31"/>
    </row>
    <row r="854" spans="1:27" s="6" customFormat="1">
      <c r="A854" s="10"/>
      <c r="B854" s="31"/>
      <c r="C854" s="177"/>
      <c r="D854" s="31"/>
      <c r="E854" s="178" t="str">
        <f>IF($C854="","",VLOOKUP($C854,分類コード!$B$1:$C$11,2,0))</f>
        <v/>
      </c>
      <c r="F854" s="30"/>
      <c r="G854" s="28"/>
      <c r="H854" s="13"/>
      <c r="I854" s="28"/>
      <c r="M854" s="31"/>
      <c r="N854" s="31"/>
      <c r="O854" s="31"/>
      <c r="P854" s="31"/>
      <c r="Q854" s="31"/>
      <c r="R854" s="31"/>
      <c r="S854" s="31"/>
      <c r="T854" s="31"/>
      <c r="U854" s="31"/>
      <c r="Y854" s="31"/>
      <c r="Z854" s="31"/>
      <c r="AA854" s="31"/>
    </row>
    <row r="855" spans="1:27" s="6" customFormat="1">
      <c r="A855" s="10"/>
      <c r="B855" s="31"/>
      <c r="C855" s="177"/>
      <c r="D855" s="31"/>
      <c r="E855" s="178" t="str">
        <f>IF($C855="","",VLOOKUP($C855,分類コード!$B$1:$C$11,2,0))</f>
        <v/>
      </c>
      <c r="F855" s="30"/>
      <c r="G855" s="28"/>
      <c r="H855" s="13"/>
      <c r="I855" s="28"/>
      <c r="M855" s="31"/>
      <c r="N855" s="31"/>
      <c r="O855" s="31"/>
      <c r="P855" s="31"/>
      <c r="Q855" s="31"/>
      <c r="R855" s="31"/>
      <c r="S855" s="31"/>
      <c r="T855" s="31"/>
      <c r="U855" s="31"/>
      <c r="Y855" s="31"/>
      <c r="Z855" s="31"/>
      <c r="AA855" s="31"/>
    </row>
    <row r="856" spans="1:27" s="6" customFormat="1">
      <c r="A856" s="10"/>
      <c r="B856" s="31"/>
      <c r="C856" s="177"/>
      <c r="D856" s="31"/>
      <c r="E856" s="178" t="str">
        <f>IF($C856="","",VLOOKUP($C856,分類コード!$B$1:$C$11,2,0))</f>
        <v/>
      </c>
      <c r="F856" s="30"/>
      <c r="G856" s="28"/>
      <c r="H856" s="13"/>
      <c r="I856" s="28"/>
      <c r="M856" s="31"/>
      <c r="N856" s="31"/>
      <c r="O856" s="31"/>
      <c r="P856" s="31"/>
      <c r="Q856" s="31"/>
      <c r="R856" s="31"/>
      <c r="S856" s="31"/>
      <c r="T856" s="31"/>
      <c r="U856" s="31"/>
      <c r="Y856" s="31"/>
      <c r="Z856" s="31"/>
      <c r="AA856" s="31"/>
    </row>
    <row r="857" spans="1:27" s="6" customFormat="1">
      <c r="A857" s="10"/>
      <c r="B857" s="31"/>
      <c r="C857" s="177"/>
      <c r="D857" s="31"/>
      <c r="E857" s="178" t="str">
        <f>IF($C857="","",VLOOKUP($C857,分類コード!$B$1:$C$11,2,0))</f>
        <v/>
      </c>
      <c r="F857" s="30"/>
      <c r="G857" s="28"/>
      <c r="H857" s="13"/>
      <c r="I857" s="28"/>
      <c r="M857" s="31"/>
      <c r="N857" s="31"/>
      <c r="O857" s="31"/>
      <c r="P857" s="31"/>
      <c r="Q857" s="31"/>
      <c r="R857" s="31"/>
      <c r="S857" s="31"/>
      <c r="T857" s="31"/>
      <c r="U857" s="31"/>
      <c r="Y857" s="31"/>
      <c r="Z857" s="31"/>
      <c r="AA857" s="31"/>
    </row>
    <row r="858" spans="1:27" s="6" customFormat="1">
      <c r="A858" s="10"/>
      <c r="B858" s="31"/>
      <c r="C858" s="177"/>
      <c r="D858" s="31"/>
      <c r="E858" s="178" t="str">
        <f>IF($C858="","",VLOOKUP($C858,分類コード!$B$1:$C$11,2,0))</f>
        <v/>
      </c>
      <c r="F858" s="30"/>
      <c r="G858" s="28"/>
      <c r="H858" s="13"/>
      <c r="I858" s="28"/>
      <c r="M858" s="31"/>
      <c r="N858" s="31"/>
      <c r="O858" s="31"/>
      <c r="P858" s="31"/>
      <c r="Q858" s="31"/>
      <c r="R858" s="31"/>
      <c r="S858" s="31"/>
      <c r="T858" s="31"/>
      <c r="U858" s="31"/>
      <c r="Y858" s="31"/>
      <c r="Z858" s="31"/>
      <c r="AA858" s="31"/>
    </row>
    <row r="859" spans="1:27" s="6" customFormat="1">
      <c r="A859" s="10"/>
      <c r="B859" s="31"/>
      <c r="C859" s="177"/>
      <c r="D859" s="31"/>
      <c r="E859" s="178" t="str">
        <f>IF($C859="","",VLOOKUP($C859,分類コード!$B$1:$C$11,2,0))</f>
        <v/>
      </c>
      <c r="F859" s="30"/>
      <c r="G859" s="28"/>
      <c r="H859" s="13"/>
      <c r="I859" s="28"/>
      <c r="M859" s="31"/>
      <c r="N859" s="31"/>
      <c r="O859" s="31"/>
      <c r="P859" s="31"/>
      <c r="Q859" s="31"/>
      <c r="R859" s="31"/>
      <c r="S859" s="31"/>
      <c r="T859" s="31"/>
      <c r="U859" s="31"/>
      <c r="Y859" s="31"/>
      <c r="Z859" s="31"/>
      <c r="AA859" s="31"/>
    </row>
    <row r="860" spans="1:27" s="6" customFormat="1">
      <c r="A860" s="10"/>
      <c r="B860" s="31"/>
      <c r="C860" s="177"/>
      <c r="D860" s="31"/>
      <c r="E860" s="178" t="str">
        <f>IF($C860="","",VLOOKUP($C860,分類コード!$B$1:$C$11,2,0))</f>
        <v/>
      </c>
      <c r="F860" s="30"/>
      <c r="G860" s="28"/>
      <c r="H860" s="13"/>
      <c r="I860" s="28"/>
      <c r="M860" s="31"/>
      <c r="N860" s="31"/>
      <c r="O860" s="31"/>
      <c r="P860" s="31"/>
      <c r="Q860" s="31"/>
      <c r="R860" s="31"/>
      <c r="S860" s="31"/>
      <c r="T860" s="31"/>
      <c r="U860" s="31"/>
      <c r="Y860" s="31"/>
      <c r="Z860" s="31"/>
      <c r="AA860" s="31"/>
    </row>
    <row r="861" spans="1:27" s="6" customFormat="1">
      <c r="A861" s="10"/>
      <c r="B861" s="31"/>
      <c r="C861" s="177"/>
      <c r="D861" s="31"/>
      <c r="E861" s="178" t="str">
        <f>IF($C861="","",VLOOKUP($C861,分類コード!$B$1:$C$11,2,0))</f>
        <v/>
      </c>
      <c r="F861" s="30"/>
      <c r="G861" s="28"/>
      <c r="H861" s="13"/>
      <c r="I861" s="28"/>
      <c r="M861" s="31"/>
      <c r="N861" s="31"/>
      <c r="O861" s="31"/>
      <c r="P861" s="31"/>
      <c r="Q861" s="31"/>
      <c r="R861" s="31"/>
      <c r="S861" s="31"/>
      <c r="T861" s="31"/>
      <c r="U861" s="31"/>
      <c r="Y861" s="31"/>
      <c r="Z861" s="31"/>
      <c r="AA861" s="31"/>
    </row>
    <row r="862" spans="1:27" s="6" customFormat="1">
      <c r="A862" s="10"/>
      <c r="B862" s="31"/>
      <c r="C862" s="177"/>
      <c r="D862" s="31"/>
      <c r="E862" s="178" t="str">
        <f>IF($C862="","",VLOOKUP($C862,分類コード!$B$1:$C$11,2,0))</f>
        <v/>
      </c>
      <c r="F862" s="30"/>
      <c r="G862" s="28"/>
      <c r="H862" s="13"/>
      <c r="I862" s="28"/>
      <c r="M862" s="31"/>
      <c r="N862" s="31"/>
      <c r="O862" s="31"/>
      <c r="P862" s="31"/>
      <c r="Q862" s="31"/>
      <c r="R862" s="31"/>
      <c r="S862" s="31"/>
      <c r="T862" s="31"/>
      <c r="U862" s="31"/>
      <c r="Y862" s="31"/>
      <c r="Z862" s="31"/>
      <c r="AA862" s="31"/>
    </row>
    <row r="863" spans="1:27" s="6" customFormat="1">
      <c r="A863" s="10"/>
      <c r="B863" s="31"/>
      <c r="C863" s="177"/>
      <c r="D863" s="31"/>
      <c r="E863" s="178" t="str">
        <f>IF($C863="","",VLOOKUP($C863,分類コード!$B$1:$C$11,2,0))</f>
        <v/>
      </c>
      <c r="F863" s="30"/>
      <c r="G863" s="28"/>
      <c r="H863" s="13"/>
      <c r="I863" s="28"/>
      <c r="M863" s="31"/>
      <c r="N863" s="31"/>
      <c r="O863" s="31"/>
      <c r="P863" s="31"/>
      <c r="Q863" s="31"/>
      <c r="R863" s="31"/>
      <c r="S863" s="31"/>
      <c r="T863" s="31"/>
      <c r="U863" s="31"/>
      <c r="Y863" s="31"/>
      <c r="Z863" s="31"/>
      <c r="AA863" s="31"/>
    </row>
    <row r="864" spans="1:27" s="6" customFormat="1">
      <c r="A864" s="10"/>
      <c r="B864" s="31"/>
      <c r="C864" s="177"/>
      <c r="D864" s="31"/>
      <c r="E864" s="178" t="str">
        <f>IF($C864="","",VLOOKUP($C864,分類コード!$B$1:$C$11,2,0))</f>
        <v/>
      </c>
      <c r="F864" s="30"/>
      <c r="G864" s="28"/>
      <c r="H864" s="13"/>
      <c r="I864" s="28"/>
      <c r="M864" s="31"/>
      <c r="N864" s="31"/>
      <c r="O864" s="31"/>
      <c r="P864" s="31"/>
      <c r="Q864" s="31"/>
      <c r="R864" s="31"/>
      <c r="S864" s="31"/>
      <c r="T864" s="31"/>
      <c r="U864" s="31"/>
      <c r="Y864" s="31"/>
      <c r="Z864" s="31"/>
      <c r="AA864" s="31"/>
    </row>
    <row r="865" spans="1:27" s="6" customFormat="1">
      <c r="A865" s="10"/>
      <c r="B865" s="31"/>
      <c r="C865" s="177"/>
      <c r="D865" s="31"/>
      <c r="E865" s="178" t="str">
        <f>IF($C865="","",VLOOKUP($C865,分類コード!$B$1:$C$11,2,0))</f>
        <v/>
      </c>
      <c r="F865" s="30"/>
      <c r="G865" s="28"/>
      <c r="H865" s="13"/>
      <c r="I865" s="28"/>
      <c r="M865" s="31"/>
      <c r="N865" s="31"/>
      <c r="O865" s="31"/>
      <c r="P865" s="31"/>
      <c r="Q865" s="31"/>
      <c r="R865" s="31"/>
      <c r="S865" s="31"/>
      <c r="T865" s="31"/>
      <c r="U865" s="31"/>
      <c r="Y865" s="31"/>
      <c r="Z865" s="31"/>
      <c r="AA865" s="31"/>
    </row>
    <row r="866" spans="1:27" s="6" customFormat="1">
      <c r="A866" s="10"/>
      <c r="B866" s="31"/>
      <c r="C866" s="177"/>
      <c r="D866" s="31"/>
      <c r="E866" s="178" t="str">
        <f>IF($C866="","",VLOOKUP($C866,分類コード!$B$1:$C$11,2,0))</f>
        <v/>
      </c>
      <c r="F866" s="30"/>
      <c r="G866" s="28"/>
      <c r="H866" s="13"/>
      <c r="I866" s="28"/>
      <c r="M866" s="31"/>
      <c r="N866" s="31"/>
      <c r="O866" s="31"/>
      <c r="P866" s="31"/>
      <c r="Q866" s="31"/>
      <c r="R866" s="31"/>
      <c r="S866" s="31"/>
      <c r="T866" s="31"/>
      <c r="U866" s="31"/>
      <c r="Y866" s="31"/>
      <c r="Z866" s="31"/>
      <c r="AA866" s="31"/>
    </row>
    <row r="867" spans="1:27" s="6" customFormat="1">
      <c r="A867" s="10"/>
      <c r="B867" s="31"/>
      <c r="C867" s="177"/>
      <c r="D867" s="31"/>
      <c r="E867" s="178" t="str">
        <f>IF($C867="","",VLOOKUP($C867,分類コード!$B$1:$C$11,2,0))</f>
        <v/>
      </c>
      <c r="F867" s="30"/>
      <c r="G867" s="28"/>
      <c r="H867" s="13"/>
      <c r="I867" s="28"/>
      <c r="M867" s="31"/>
      <c r="N867" s="31"/>
      <c r="O867" s="31"/>
      <c r="P867" s="31"/>
      <c r="Q867" s="31"/>
      <c r="R867" s="31"/>
      <c r="S867" s="31"/>
      <c r="T867" s="31"/>
      <c r="U867" s="31"/>
      <c r="Y867" s="31"/>
      <c r="Z867" s="31"/>
      <c r="AA867" s="31"/>
    </row>
    <row r="868" spans="1:27" s="6" customFormat="1">
      <c r="A868" s="10"/>
      <c r="B868" s="31"/>
      <c r="C868" s="177"/>
      <c r="D868" s="31"/>
      <c r="E868" s="178" t="str">
        <f>IF($C868="","",VLOOKUP($C868,分類コード!$B$1:$C$11,2,0))</f>
        <v/>
      </c>
      <c r="F868" s="30"/>
      <c r="G868" s="28"/>
      <c r="H868" s="13"/>
      <c r="I868" s="28"/>
      <c r="M868" s="31"/>
      <c r="N868" s="31"/>
      <c r="O868" s="31"/>
      <c r="P868" s="31"/>
      <c r="Q868" s="31"/>
      <c r="R868" s="31"/>
      <c r="S868" s="31"/>
      <c r="T868" s="31"/>
      <c r="U868" s="31"/>
      <c r="Y868" s="31"/>
      <c r="Z868" s="31"/>
      <c r="AA868" s="31"/>
    </row>
    <row r="869" spans="1:27" s="6" customFormat="1">
      <c r="A869" s="10"/>
      <c r="B869" s="31"/>
      <c r="C869" s="177"/>
      <c r="D869" s="31"/>
      <c r="E869" s="178" t="str">
        <f>IF($C869="","",VLOOKUP($C869,分類コード!$B$1:$C$11,2,0))</f>
        <v/>
      </c>
      <c r="F869" s="30"/>
      <c r="G869" s="28"/>
      <c r="H869" s="13"/>
      <c r="I869" s="28"/>
      <c r="M869" s="31"/>
      <c r="N869" s="31"/>
      <c r="O869" s="31"/>
      <c r="P869" s="31"/>
      <c r="Q869" s="31"/>
      <c r="R869" s="31"/>
      <c r="S869" s="31"/>
      <c r="T869" s="31"/>
      <c r="U869" s="31"/>
      <c r="Y869" s="31"/>
      <c r="Z869" s="31"/>
      <c r="AA869" s="31"/>
    </row>
    <row r="870" spans="1:27" s="6" customFormat="1">
      <c r="A870" s="10"/>
      <c r="B870" s="31"/>
      <c r="C870" s="177"/>
      <c r="D870" s="31"/>
      <c r="E870" s="178" t="str">
        <f>IF($C870="","",VLOOKUP($C870,分類コード!$B$1:$C$11,2,0))</f>
        <v/>
      </c>
      <c r="F870" s="30"/>
      <c r="G870" s="28"/>
      <c r="H870" s="13"/>
      <c r="I870" s="28"/>
      <c r="M870" s="31"/>
      <c r="N870" s="31"/>
      <c r="O870" s="31"/>
      <c r="P870" s="31"/>
      <c r="Q870" s="31"/>
      <c r="R870" s="31"/>
      <c r="S870" s="31"/>
      <c r="T870" s="31"/>
      <c r="U870" s="31"/>
      <c r="Y870" s="31"/>
      <c r="Z870" s="31"/>
      <c r="AA870" s="31"/>
    </row>
    <row r="871" spans="1:27" s="6" customFormat="1">
      <c r="A871" s="10"/>
      <c r="B871" s="31"/>
      <c r="C871" s="177"/>
      <c r="D871" s="31"/>
      <c r="E871" s="178" t="str">
        <f>IF($C871="","",VLOOKUP($C871,分類コード!$B$1:$C$11,2,0))</f>
        <v/>
      </c>
      <c r="F871" s="30"/>
      <c r="G871" s="28"/>
      <c r="H871" s="13"/>
      <c r="I871" s="28"/>
      <c r="M871" s="31"/>
      <c r="N871" s="31"/>
      <c r="O871" s="31"/>
      <c r="P871" s="31"/>
      <c r="Q871" s="31"/>
      <c r="R871" s="31"/>
      <c r="S871" s="31"/>
      <c r="T871" s="31"/>
      <c r="U871" s="31"/>
      <c r="Y871" s="31"/>
      <c r="Z871" s="31"/>
      <c r="AA871" s="31"/>
    </row>
    <row r="872" spans="1:27" s="6" customFormat="1">
      <c r="A872" s="10"/>
      <c r="B872" s="31"/>
      <c r="C872" s="177"/>
      <c r="D872" s="31"/>
      <c r="E872" s="178" t="str">
        <f>IF($C872="","",VLOOKUP($C872,分類コード!$B$1:$C$11,2,0))</f>
        <v/>
      </c>
      <c r="F872" s="30"/>
      <c r="G872" s="28"/>
      <c r="H872" s="13"/>
      <c r="I872" s="28"/>
      <c r="M872" s="31"/>
      <c r="N872" s="31"/>
      <c r="O872" s="31"/>
      <c r="P872" s="31"/>
      <c r="Q872" s="31"/>
      <c r="R872" s="31"/>
      <c r="S872" s="31"/>
      <c r="T872" s="31"/>
      <c r="U872" s="31"/>
      <c r="Y872" s="31"/>
      <c r="Z872" s="31"/>
      <c r="AA872" s="31"/>
    </row>
    <row r="873" spans="1:27" s="6" customFormat="1">
      <c r="A873" s="10"/>
      <c r="B873" s="31"/>
      <c r="C873" s="177"/>
      <c r="D873" s="31"/>
      <c r="E873" s="178" t="str">
        <f>IF($C873="","",VLOOKUP($C873,分類コード!$B$1:$C$11,2,0))</f>
        <v/>
      </c>
      <c r="F873" s="30"/>
      <c r="G873" s="28"/>
      <c r="H873" s="13"/>
      <c r="I873" s="28"/>
      <c r="M873" s="31"/>
      <c r="N873" s="31"/>
      <c r="O873" s="31"/>
      <c r="P873" s="31"/>
      <c r="Q873" s="31"/>
      <c r="R873" s="31"/>
      <c r="S873" s="31"/>
      <c r="T873" s="31"/>
      <c r="U873" s="31"/>
      <c r="Y873" s="31"/>
      <c r="Z873" s="31"/>
      <c r="AA873" s="31"/>
    </row>
    <row r="874" spans="1:27" s="6" customFormat="1">
      <c r="A874" s="10"/>
      <c r="B874" s="31"/>
      <c r="C874" s="177"/>
      <c r="D874" s="31"/>
      <c r="E874" s="178" t="str">
        <f>IF($C874="","",VLOOKUP($C874,分類コード!$B$1:$C$11,2,0))</f>
        <v/>
      </c>
      <c r="F874" s="30"/>
      <c r="G874" s="28"/>
      <c r="H874" s="13"/>
      <c r="I874" s="28"/>
      <c r="M874" s="31"/>
      <c r="N874" s="31"/>
      <c r="O874" s="31"/>
      <c r="P874" s="31"/>
      <c r="Q874" s="31"/>
      <c r="R874" s="31"/>
      <c r="S874" s="31"/>
      <c r="T874" s="31"/>
      <c r="U874" s="31"/>
      <c r="Y874" s="31"/>
      <c r="Z874" s="31"/>
      <c r="AA874" s="31"/>
    </row>
    <row r="875" spans="1:27" s="6" customFormat="1">
      <c r="A875" s="10"/>
      <c r="B875" s="31"/>
      <c r="C875" s="177"/>
      <c r="D875" s="31"/>
      <c r="E875" s="178" t="str">
        <f>IF($C875="","",VLOOKUP($C875,分類コード!$B$1:$C$11,2,0))</f>
        <v/>
      </c>
      <c r="F875" s="30"/>
      <c r="G875" s="28"/>
      <c r="H875" s="13"/>
      <c r="I875" s="28"/>
      <c r="M875" s="31"/>
      <c r="N875" s="31"/>
      <c r="O875" s="31"/>
      <c r="P875" s="31"/>
      <c r="Q875" s="31"/>
      <c r="R875" s="31"/>
      <c r="S875" s="31"/>
      <c r="T875" s="31"/>
      <c r="U875" s="31"/>
      <c r="Y875" s="31"/>
      <c r="Z875" s="31"/>
      <c r="AA875" s="31"/>
    </row>
    <row r="876" spans="1:27" s="6" customFormat="1">
      <c r="A876" s="10"/>
      <c r="B876" s="31"/>
      <c r="C876" s="177"/>
      <c r="D876" s="31"/>
      <c r="E876" s="178" t="str">
        <f>IF($C876="","",VLOOKUP($C876,分類コード!$B$1:$C$11,2,0))</f>
        <v/>
      </c>
      <c r="F876" s="30"/>
      <c r="G876" s="28"/>
      <c r="H876" s="13"/>
      <c r="I876" s="28"/>
      <c r="M876" s="31"/>
      <c r="N876" s="31"/>
      <c r="O876" s="31"/>
      <c r="P876" s="31"/>
      <c r="Q876" s="31"/>
      <c r="R876" s="31"/>
      <c r="S876" s="31"/>
      <c r="T876" s="31"/>
      <c r="U876" s="31"/>
      <c r="Y876" s="31"/>
      <c r="Z876" s="31"/>
      <c r="AA876" s="31"/>
    </row>
    <row r="877" spans="1:27" s="6" customFormat="1">
      <c r="A877" s="10"/>
      <c r="B877" s="31"/>
      <c r="C877" s="177"/>
      <c r="D877" s="31"/>
      <c r="E877" s="178" t="str">
        <f>IF($C877="","",VLOOKUP($C877,分類コード!$B$1:$C$11,2,0))</f>
        <v/>
      </c>
      <c r="F877" s="30"/>
      <c r="G877" s="28"/>
      <c r="H877" s="13"/>
      <c r="I877" s="28"/>
      <c r="M877" s="31"/>
      <c r="N877" s="31"/>
      <c r="O877" s="31"/>
      <c r="P877" s="31"/>
      <c r="Q877" s="31"/>
      <c r="R877" s="31"/>
      <c r="S877" s="31"/>
      <c r="T877" s="31"/>
      <c r="U877" s="31"/>
      <c r="Y877" s="31"/>
      <c r="Z877" s="31"/>
      <c r="AA877" s="31"/>
    </row>
    <row r="878" spans="1:27" s="6" customFormat="1">
      <c r="A878" s="10"/>
      <c r="B878" s="31"/>
      <c r="C878" s="177"/>
      <c r="D878" s="31"/>
      <c r="E878" s="178" t="str">
        <f>IF($C878="","",VLOOKUP($C878,分類コード!$B$1:$C$11,2,0))</f>
        <v/>
      </c>
      <c r="F878" s="30"/>
      <c r="G878" s="28"/>
      <c r="H878" s="13"/>
      <c r="I878" s="28"/>
      <c r="M878" s="31"/>
      <c r="N878" s="31"/>
      <c r="O878" s="31"/>
      <c r="P878" s="31"/>
      <c r="Q878" s="31"/>
      <c r="R878" s="31"/>
      <c r="S878" s="31"/>
      <c r="T878" s="31"/>
      <c r="U878" s="31"/>
      <c r="Y878" s="31"/>
      <c r="Z878" s="31"/>
      <c r="AA878" s="31"/>
    </row>
    <row r="879" spans="1:27" s="6" customFormat="1">
      <c r="A879" s="10"/>
      <c r="B879" s="31"/>
      <c r="C879" s="177"/>
      <c r="D879" s="31"/>
      <c r="E879" s="178" t="str">
        <f>IF($C879="","",VLOOKUP($C879,分類コード!$B$1:$C$11,2,0))</f>
        <v/>
      </c>
      <c r="F879" s="30"/>
      <c r="G879" s="28"/>
      <c r="H879" s="13"/>
      <c r="I879" s="28"/>
      <c r="M879" s="31"/>
      <c r="N879" s="31"/>
      <c r="O879" s="31"/>
      <c r="P879" s="31"/>
      <c r="Q879" s="31"/>
      <c r="R879" s="31"/>
      <c r="S879" s="31"/>
      <c r="T879" s="31"/>
      <c r="U879" s="31"/>
      <c r="Y879" s="31"/>
      <c r="Z879" s="31"/>
      <c r="AA879" s="31"/>
    </row>
    <row r="880" spans="1:27" s="6" customFormat="1">
      <c r="A880" s="10"/>
      <c r="B880" s="31"/>
      <c r="C880" s="177"/>
      <c r="D880" s="31"/>
      <c r="E880" s="178" t="str">
        <f>IF($C880="","",VLOOKUP($C880,分類コード!$B$1:$C$11,2,0))</f>
        <v/>
      </c>
      <c r="F880" s="30"/>
      <c r="G880" s="28"/>
      <c r="H880" s="13"/>
      <c r="I880" s="28"/>
      <c r="M880" s="31"/>
      <c r="N880" s="31"/>
      <c r="O880" s="31"/>
      <c r="P880" s="31"/>
      <c r="Q880" s="31"/>
      <c r="R880" s="31"/>
      <c r="S880" s="31"/>
      <c r="T880" s="31"/>
      <c r="U880" s="31"/>
      <c r="Y880" s="31"/>
      <c r="Z880" s="31"/>
      <c r="AA880" s="31"/>
    </row>
    <row r="881" spans="1:27" s="6" customFormat="1">
      <c r="A881" s="10"/>
      <c r="B881" s="31"/>
      <c r="C881" s="177"/>
      <c r="D881" s="31"/>
      <c r="E881" s="178" t="str">
        <f>IF($C881="","",VLOOKUP($C881,分類コード!$B$1:$C$11,2,0))</f>
        <v/>
      </c>
      <c r="F881" s="30"/>
      <c r="G881" s="28"/>
      <c r="H881" s="13"/>
      <c r="I881" s="28"/>
      <c r="M881" s="31"/>
      <c r="N881" s="31"/>
      <c r="O881" s="31"/>
      <c r="P881" s="31"/>
      <c r="Q881" s="31"/>
      <c r="R881" s="31"/>
      <c r="S881" s="31"/>
      <c r="T881" s="31"/>
      <c r="U881" s="31"/>
      <c r="Y881" s="31"/>
      <c r="Z881" s="31"/>
      <c r="AA881" s="31"/>
    </row>
    <row r="882" spans="1:27" s="6" customFormat="1">
      <c r="A882" s="10"/>
      <c r="B882" s="31"/>
      <c r="C882" s="177"/>
      <c r="D882" s="31"/>
      <c r="E882" s="178" t="str">
        <f>IF($C882="","",VLOOKUP($C882,分類コード!$B$1:$C$11,2,0))</f>
        <v/>
      </c>
      <c r="F882" s="30"/>
      <c r="G882" s="28"/>
      <c r="H882" s="13"/>
      <c r="I882" s="28"/>
      <c r="M882" s="31"/>
      <c r="N882" s="31"/>
      <c r="O882" s="31"/>
      <c r="P882" s="31"/>
      <c r="Q882" s="31"/>
      <c r="R882" s="31"/>
      <c r="S882" s="31"/>
      <c r="T882" s="31"/>
      <c r="U882" s="31"/>
      <c r="Y882" s="31"/>
      <c r="Z882" s="31"/>
      <c r="AA882" s="31"/>
    </row>
    <row r="883" spans="1:27" s="6" customFormat="1">
      <c r="A883" s="10"/>
      <c r="B883" s="31"/>
      <c r="C883" s="177"/>
      <c r="D883" s="31"/>
      <c r="E883" s="178" t="str">
        <f>IF($C883="","",VLOOKUP($C883,分類コード!$B$1:$C$11,2,0))</f>
        <v/>
      </c>
      <c r="F883" s="30"/>
      <c r="G883" s="28"/>
      <c r="H883" s="13"/>
      <c r="I883" s="28"/>
      <c r="M883" s="31"/>
      <c r="N883" s="31"/>
      <c r="O883" s="31"/>
      <c r="P883" s="31"/>
      <c r="Q883" s="31"/>
      <c r="R883" s="31"/>
      <c r="S883" s="31"/>
      <c r="T883" s="31"/>
      <c r="U883" s="31"/>
      <c r="Y883" s="31"/>
      <c r="Z883" s="31"/>
      <c r="AA883" s="31"/>
    </row>
    <row r="884" spans="1:27" s="6" customFormat="1">
      <c r="A884" s="10"/>
      <c r="B884" s="31"/>
      <c r="C884" s="177"/>
      <c r="D884" s="31"/>
      <c r="E884" s="178" t="str">
        <f>IF($C884="","",VLOOKUP($C884,分類コード!$B$1:$C$11,2,0))</f>
        <v/>
      </c>
      <c r="F884" s="30"/>
      <c r="G884" s="28"/>
      <c r="H884" s="13"/>
      <c r="I884" s="28"/>
      <c r="M884" s="31"/>
      <c r="N884" s="31"/>
      <c r="O884" s="31"/>
      <c r="P884" s="31"/>
      <c r="Q884" s="31"/>
      <c r="R884" s="31"/>
      <c r="S884" s="31"/>
      <c r="T884" s="31"/>
      <c r="U884" s="31"/>
      <c r="Y884" s="31"/>
      <c r="Z884" s="31"/>
      <c r="AA884" s="31"/>
    </row>
    <row r="885" spans="1:27" s="6" customFormat="1">
      <c r="A885" s="10"/>
      <c r="B885" s="31"/>
      <c r="C885" s="177"/>
      <c r="D885" s="31"/>
      <c r="E885" s="178" t="str">
        <f>IF($C885="","",VLOOKUP($C885,分類コード!$B$1:$C$11,2,0))</f>
        <v/>
      </c>
      <c r="F885" s="30"/>
      <c r="G885" s="28"/>
      <c r="H885" s="13"/>
      <c r="I885" s="28"/>
      <c r="M885" s="31"/>
      <c r="N885" s="31"/>
      <c r="O885" s="31"/>
      <c r="P885" s="31"/>
      <c r="Q885" s="31"/>
      <c r="R885" s="31"/>
      <c r="S885" s="31"/>
      <c r="T885" s="31"/>
      <c r="U885" s="31"/>
      <c r="Y885" s="31"/>
      <c r="Z885" s="31"/>
      <c r="AA885" s="31"/>
    </row>
    <row r="886" spans="1:27" s="6" customFormat="1">
      <c r="A886" s="10"/>
      <c r="B886" s="31"/>
      <c r="C886" s="177"/>
      <c r="D886" s="31"/>
      <c r="E886" s="178" t="str">
        <f>IF($C886="","",VLOOKUP($C886,分類コード!$B$1:$C$11,2,0))</f>
        <v/>
      </c>
      <c r="F886" s="30"/>
      <c r="G886" s="28"/>
      <c r="H886" s="13"/>
      <c r="I886" s="28"/>
      <c r="M886" s="31"/>
      <c r="N886" s="31"/>
      <c r="O886" s="31"/>
      <c r="P886" s="31"/>
      <c r="Q886" s="31"/>
      <c r="R886" s="31"/>
      <c r="S886" s="31"/>
      <c r="T886" s="31"/>
      <c r="U886" s="31"/>
      <c r="Y886" s="31"/>
      <c r="Z886" s="31"/>
      <c r="AA886" s="31"/>
    </row>
    <row r="887" spans="1:27" s="6" customFormat="1">
      <c r="A887" s="10"/>
      <c r="B887" s="31"/>
      <c r="C887" s="177"/>
      <c r="D887" s="31"/>
      <c r="E887" s="178" t="str">
        <f>IF($C887="","",VLOOKUP($C887,分類コード!$B$1:$C$11,2,0))</f>
        <v/>
      </c>
      <c r="F887" s="30"/>
      <c r="G887" s="28"/>
      <c r="H887" s="13"/>
      <c r="I887" s="28"/>
      <c r="M887" s="31"/>
      <c r="N887" s="31"/>
      <c r="O887" s="31"/>
      <c r="P887" s="31"/>
      <c r="Q887" s="31"/>
      <c r="R887" s="31"/>
      <c r="S887" s="31"/>
      <c r="T887" s="31"/>
      <c r="U887" s="31"/>
      <c r="Y887" s="31"/>
      <c r="Z887" s="31"/>
      <c r="AA887" s="31"/>
    </row>
    <row r="888" spans="1:27" s="6" customFormat="1">
      <c r="A888" s="10"/>
      <c r="B888" s="31"/>
      <c r="C888" s="177"/>
      <c r="D888" s="31"/>
      <c r="E888" s="178" t="str">
        <f>IF($C888="","",VLOOKUP($C888,分類コード!$B$1:$C$11,2,0))</f>
        <v/>
      </c>
      <c r="F888" s="30"/>
      <c r="G888" s="28"/>
      <c r="H888" s="13"/>
      <c r="I888" s="28"/>
      <c r="M888" s="31"/>
      <c r="N888" s="31"/>
      <c r="O888" s="31"/>
      <c r="P888" s="31"/>
      <c r="Q888" s="31"/>
      <c r="R888" s="31"/>
      <c r="S888" s="31"/>
      <c r="T888" s="31"/>
      <c r="U888" s="31"/>
      <c r="Y888" s="31"/>
      <c r="Z888" s="31"/>
      <c r="AA888" s="31"/>
    </row>
    <row r="889" spans="1:27" s="6" customFormat="1">
      <c r="A889" s="10"/>
      <c r="B889" s="31"/>
      <c r="C889" s="177"/>
      <c r="D889" s="31"/>
      <c r="E889" s="178" t="str">
        <f>IF($C889="","",VLOOKUP($C889,分類コード!$B$1:$C$11,2,0))</f>
        <v/>
      </c>
      <c r="F889" s="30"/>
      <c r="G889" s="28"/>
      <c r="H889" s="13"/>
      <c r="I889" s="28"/>
      <c r="M889" s="31"/>
      <c r="N889" s="31"/>
      <c r="O889" s="31"/>
      <c r="P889" s="31"/>
      <c r="Q889" s="31"/>
      <c r="R889" s="31"/>
      <c r="S889" s="31"/>
      <c r="T889" s="31"/>
      <c r="U889" s="31"/>
      <c r="Y889" s="31"/>
      <c r="Z889" s="31"/>
      <c r="AA889" s="31"/>
    </row>
    <row r="890" spans="1:27" s="6" customFormat="1">
      <c r="A890" s="10"/>
      <c r="B890" s="31"/>
      <c r="C890" s="177"/>
      <c r="D890" s="31"/>
      <c r="E890" s="178" t="str">
        <f>IF($C890="","",VLOOKUP($C890,分類コード!$B$1:$C$11,2,0))</f>
        <v/>
      </c>
      <c r="F890" s="30"/>
      <c r="G890" s="28"/>
      <c r="H890" s="13"/>
      <c r="I890" s="28"/>
      <c r="M890" s="31"/>
      <c r="N890" s="31"/>
      <c r="O890" s="31"/>
      <c r="P890" s="31"/>
      <c r="Q890" s="31"/>
      <c r="R890" s="31"/>
      <c r="S890" s="31"/>
      <c r="T890" s="31"/>
      <c r="U890" s="31"/>
      <c r="Y890" s="31"/>
      <c r="Z890" s="31"/>
      <c r="AA890" s="31"/>
    </row>
    <row r="891" spans="1:27" s="6" customFormat="1">
      <c r="A891" s="10"/>
      <c r="B891" s="31"/>
      <c r="C891" s="177"/>
      <c r="D891" s="31"/>
      <c r="E891" s="178" t="str">
        <f>IF($C891="","",VLOOKUP($C891,分類コード!$B$1:$C$11,2,0))</f>
        <v/>
      </c>
      <c r="F891" s="30"/>
      <c r="G891" s="28"/>
      <c r="H891" s="13"/>
      <c r="I891" s="28"/>
      <c r="M891" s="31"/>
      <c r="N891" s="31"/>
      <c r="O891" s="31"/>
      <c r="P891" s="31"/>
      <c r="Q891" s="31"/>
      <c r="R891" s="31"/>
      <c r="S891" s="31"/>
      <c r="T891" s="31"/>
      <c r="U891" s="31"/>
      <c r="Y891" s="31"/>
      <c r="Z891" s="31"/>
      <c r="AA891" s="31"/>
    </row>
    <row r="892" spans="1:27" s="6" customFormat="1">
      <c r="A892" s="10"/>
      <c r="B892" s="31"/>
      <c r="C892" s="177"/>
      <c r="D892" s="31"/>
      <c r="E892" s="178" t="str">
        <f>IF($C892="","",VLOOKUP($C892,分類コード!$B$1:$C$11,2,0))</f>
        <v/>
      </c>
      <c r="F892" s="30"/>
      <c r="G892" s="28"/>
      <c r="H892" s="13"/>
      <c r="I892" s="28"/>
      <c r="M892" s="31"/>
      <c r="N892" s="31"/>
      <c r="O892" s="31"/>
      <c r="P892" s="31"/>
      <c r="Q892" s="31"/>
      <c r="R892" s="31"/>
      <c r="S892" s="31"/>
      <c r="T892" s="31"/>
      <c r="U892" s="31"/>
      <c r="Y892" s="31"/>
      <c r="Z892" s="31"/>
      <c r="AA892" s="31"/>
    </row>
    <row r="893" spans="1:27" s="6" customFormat="1">
      <c r="A893" s="10"/>
      <c r="B893" s="31"/>
      <c r="C893" s="177"/>
      <c r="D893" s="31"/>
      <c r="E893" s="178" t="str">
        <f>IF($C893="","",VLOOKUP($C893,分類コード!$B$1:$C$11,2,0))</f>
        <v/>
      </c>
      <c r="F893" s="30"/>
      <c r="G893" s="28"/>
      <c r="H893" s="13"/>
      <c r="I893" s="28"/>
      <c r="M893" s="31"/>
      <c r="N893" s="31"/>
      <c r="O893" s="31"/>
      <c r="P893" s="31"/>
      <c r="Q893" s="31"/>
      <c r="R893" s="31"/>
      <c r="S893" s="31"/>
      <c r="T893" s="31"/>
      <c r="U893" s="31"/>
      <c r="Y893" s="31"/>
      <c r="Z893" s="31"/>
      <c r="AA893" s="31"/>
    </row>
    <row r="894" spans="1:27" s="6" customFormat="1">
      <c r="A894" s="10"/>
      <c r="B894" s="31"/>
      <c r="C894" s="177"/>
      <c r="D894" s="31"/>
      <c r="E894" s="178" t="str">
        <f>IF($C894="","",VLOOKUP($C894,分類コード!$B$1:$C$11,2,0))</f>
        <v/>
      </c>
      <c r="F894" s="30"/>
      <c r="G894" s="28"/>
      <c r="H894" s="13"/>
      <c r="I894" s="28"/>
      <c r="M894" s="31"/>
      <c r="N894" s="31"/>
      <c r="O894" s="31"/>
      <c r="P894" s="31"/>
      <c r="Q894" s="31"/>
      <c r="R894" s="31"/>
      <c r="S894" s="31"/>
      <c r="T894" s="31"/>
      <c r="U894" s="31"/>
      <c r="Y894" s="31"/>
      <c r="Z894" s="31"/>
      <c r="AA894" s="31"/>
    </row>
    <row r="895" spans="1:27" s="6" customFormat="1">
      <c r="A895" s="10"/>
      <c r="B895" s="31"/>
      <c r="C895" s="177"/>
      <c r="D895" s="31"/>
      <c r="E895" s="178" t="str">
        <f>IF($C895="","",VLOOKUP($C895,分類コード!$B$1:$C$11,2,0))</f>
        <v/>
      </c>
      <c r="F895" s="30"/>
      <c r="G895" s="28"/>
      <c r="H895" s="13"/>
      <c r="I895" s="28"/>
      <c r="M895" s="31"/>
      <c r="N895" s="31"/>
      <c r="O895" s="31"/>
      <c r="P895" s="31"/>
      <c r="Q895" s="31"/>
      <c r="R895" s="31"/>
      <c r="S895" s="31"/>
      <c r="T895" s="31"/>
      <c r="U895" s="31"/>
      <c r="Y895" s="31"/>
      <c r="Z895" s="31"/>
      <c r="AA895" s="31"/>
    </row>
    <row r="896" spans="1:27" s="6" customFormat="1">
      <c r="A896" s="10"/>
      <c r="B896" s="31"/>
      <c r="C896" s="177"/>
      <c r="D896" s="31"/>
      <c r="E896" s="178" t="str">
        <f>IF($C896="","",VLOOKUP($C896,分類コード!$B$1:$C$11,2,0))</f>
        <v/>
      </c>
      <c r="F896" s="30"/>
      <c r="G896" s="28"/>
      <c r="H896" s="13"/>
      <c r="I896" s="28"/>
      <c r="M896" s="31"/>
      <c r="N896" s="31"/>
      <c r="O896" s="31"/>
      <c r="P896" s="31"/>
      <c r="Q896" s="31"/>
      <c r="R896" s="31"/>
      <c r="S896" s="31"/>
      <c r="T896" s="31"/>
      <c r="U896" s="31"/>
      <c r="Y896" s="31"/>
      <c r="Z896" s="31"/>
      <c r="AA896" s="31"/>
    </row>
    <row r="897" spans="1:27" s="6" customFormat="1">
      <c r="A897" s="10"/>
      <c r="B897" s="31"/>
      <c r="C897" s="177"/>
      <c r="D897" s="31"/>
      <c r="E897" s="178" t="str">
        <f>IF($C897="","",VLOOKUP($C897,分類コード!$B$1:$C$11,2,0))</f>
        <v/>
      </c>
      <c r="F897" s="30"/>
      <c r="G897" s="28"/>
      <c r="H897" s="13"/>
      <c r="I897" s="28"/>
      <c r="M897" s="31"/>
      <c r="N897" s="31"/>
      <c r="O897" s="31"/>
      <c r="P897" s="31"/>
      <c r="Q897" s="31"/>
      <c r="R897" s="31"/>
      <c r="S897" s="31"/>
      <c r="T897" s="31"/>
      <c r="U897" s="31"/>
      <c r="Y897" s="31"/>
      <c r="Z897" s="31"/>
      <c r="AA897" s="31"/>
    </row>
    <row r="898" spans="1:27" s="6" customFormat="1">
      <c r="A898" s="10"/>
      <c r="B898" s="31"/>
      <c r="C898" s="177"/>
      <c r="D898" s="31"/>
      <c r="E898" s="178" t="str">
        <f>IF($C898="","",VLOOKUP($C898,分類コード!$B$1:$C$11,2,0))</f>
        <v/>
      </c>
      <c r="F898" s="30"/>
      <c r="G898" s="28"/>
      <c r="H898" s="13"/>
      <c r="I898" s="28"/>
      <c r="M898" s="31"/>
      <c r="N898" s="31"/>
      <c r="O898" s="31"/>
      <c r="P898" s="31"/>
      <c r="Q898" s="31"/>
      <c r="R898" s="31"/>
      <c r="S898" s="31"/>
      <c r="T898" s="31"/>
      <c r="U898" s="31"/>
      <c r="Y898" s="31"/>
      <c r="Z898" s="31"/>
      <c r="AA898" s="31"/>
    </row>
    <row r="899" spans="1:27" s="6" customFormat="1">
      <c r="A899" s="10"/>
      <c r="B899" s="31"/>
      <c r="C899" s="177"/>
      <c r="D899" s="31"/>
      <c r="E899" s="178" t="str">
        <f>IF($C899="","",VLOOKUP($C899,分類コード!$B$1:$C$11,2,0))</f>
        <v/>
      </c>
      <c r="F899" s="30"/>
      <c r="G899" s="28"/>
      <c r="H899" s="13"/>
      <c r="I899" s="28"/>
      <c r="M899" s="31"/>
      <c r="N899" s="31"/>
      <c r="O899" s="31"/>
      <c r="P899" s="31"/>
      <c r="Q899" s="31"/>
      <c r="R899" s="31"/>
      <c r="S899" s="31"/>
      <c r="T899" s="31"/>
      <c r="U899" s="31"/>
      <c r="Y899" s="31"/>
      <c r="Z899" s="31"/>
      <c r="AA899" s="31"/>
    </row>
    <row r="900" spans="1:27" s="6" customFormat="1">
      <c r="A900" s="10"/>
      <c r="B900" s="31"/>
      <c r="C900" s="177"/>
      <c r="D900" s="31"/>
      <c r="E900" s="178" t="str">
        <f>IF($C900="","",VLOOKUP($C900,分類コード!$B$1:$C$11,2,0))</f>
        <v/>
      </c>
      <c r="F900" s="30"/>
      <c r="G900" s="28"/>
      <c r="H900" s="13"/>
      <c r="I900" s="28"/>
      <c r="M900" s="31"/>
      <c r="N900" s="31"/>
      <c r="O900" s="31"/>
      <c r="P900" s="31"/>
      <c r="Q900" s="31"/>
      <c r="R900" s="31"/>
      <c r="S900" s="31"/>
      <c r="T900" s="31"/>
      <c r="U900" s="31"/>
      <c r="Y900" s="31"/>
      <c r="Z900" s="31"/>
      <c r="AA900" s="31"/>
    </row>
    <row r="901" spans="1:27" s="6" customFormat="1">
      <c r="A901" s="10"/>
      <c r="B901" s="31"/>
      <c r="C901" s="177"/>
      <c r="D901" s="31"/>
      <c r="E901" s="178" t="str">
        <f>IF($C901="","",VLOOKUP($C901,分類コード!$B$1:$C$11,2,0))</f>
        <v/>
      </c>
      <c r="F901" s="30"/>
      <c r="G901" s="28"/>
      <c r="H901" s="13"/>
      <c r="I901" s="28"/>
      <c r="M901" s="31"/>
      <c r="N901" s="31"/>
      <c r="O901" s="31"/>
      <c r="P901" s="31"/>
      <c r="Q901" s="31"/>
      <c r="R901" s="31"/>
      <c r="S901" s="31"/>
      <c r="T901" s="31"/>
      <c r="U901" s="31"/>
      <c r="Y901" s="31"/>
      <c r="Z901" s="31"/>
      <c r="AA901" s="31"/>
    </row>
    <row r="902" spans="1:27" s="6" customFormat="1">
      <c r="A902" s="10"/>
      <c r="B902" s="31"/>
      <c r="C902" s="177"/>
      <c r="D902" s="31"/>
      <c r="E902" s="178" t="str">
        <f>IF($C902="","",VLOOKUP($C902,分類コード!$B$1:$C$11,2,0))</f>
        <v/>
      </c>
      <c r="F902" s="30"/>
      <c r="G902" s="28"/>
      <c r="H902" s="13"/>
      <c r="I902" s="28"/>
      <c r="M902" s="31"/>
      <c r="N902" s="31"/>
      <c r="O902" s="31"/>
      <c r="P902" s="31"/>
      <c r="Q902" s="31"/>
      <c r="R902" s="31"/>
      <c r="S902" s="31"/>
      <c r="T902" s="31"/>
      <c r="U902" s="31"/>
      <c r="Y902" s="31"/>
      <c r="Z902" s="31"/>
      <c r="AA902" s="31"/>
    </row>
    <row r="903" spans="1:27" s="6" customFormat="1">
      <c r="A903" s="10"/>
      <c r="B903" s="31"/>
      <c r="C903" s="177"/>
      <c r="D903" s="31"/>
      <c r="E903" s="178" t="str">
        <f>IF($C903="","",VLOOKUP($C903,分類コード!$B$1:$C$11,2,0))</f>
        <v/>
      </c>
      <c r="F903" s="30"/>
      <c r="G903" s="28"/>
      <c r="H903" s="13"/>
      <c r="I903" s="28"/>
      <c r="M903" s="31"/>
      <c r="N903" s="31"/>
      <c r="O903" s="31"/>
      <c r="P903" s="31"/>
      <c r="Q903" s="31"/>
      <c r="R903" s="31"/>
      <c r="S903" s="31"/>
      <c r="T903" s="31"/>
      <c r="U903" s="31"/>
      <c r="Y903" s="31"/>
      <c r="Z903" s="31"/>
      <c r="AA903" s="31"/>
    </row>
    <row r="904" spans="1:27" s="6" customFormat="1">
      <c r="A904" s="10"/>
      <c r="B904" s="31"/>
      <c r="C904" s="177"/>
      <c r="D904" s="31"/>
      <c r="E904" s="178" t="str">
        <f>IF($C904="","",VLOOKUP($C904,分類コード!$B$1:$C$11,2,0))</f>
        <v/>
      </c>
      <c r="F904" s="30"/>
      <c r="G904" s="28"/>
      <c r="H904" s="13"/>
      <c r="I904" s="28"/>
      <c r="M904" s="31"/>
      <c r="N904" s="31"/>
      <c r="O904" s="31"/>
      <c r="P904" s="31"/>
      <c r="Q904" s="31"/>
      <c r="R904" s="31"/>
      <c r="S904" s="31"/>
      <c r="T904" s="31"/>
      <c r="U904" s="31"/>
      <c r="Y904" s="31"/>
      <c r="Z904" s="31"/>
      <c r="AA904" s="31"/>
    </row>
    <row r="905" spans="1:27" s="6" customFormat="1">
      <c r="A905" s="10"/>
      <c r="B905" s="31"/>
      <c r="C905" s="177"/>
      <c r="D905" s="31"/>
      <c r="E905" s="178" t="str">
        <f>IF($C905="","",VLOOKUP($C905,分類コード!$B$1:$C$11,2,0))</f>
        <v/>
      </c>
      <c r="F905" s="30"/>
      <c r="G905" s="28"/>
      <c r="H905" s="13"/>
      <c r="I905" s="28"/>
      <c r="M905" s="31"/>
      <c r="N905" s="31"/>
      <c r="O905" s="31"/>
      <c r="P905" s="31"/>
      <c r="Q905" s="31"/>
      <c r="R905" s="31"/>
      <c r="S905" s="31"/>
      <c r="T905" s="31"/>
      <c r="U905" s="31"/>
      <c r="Y905" s="31"/>
      <c r="Z905" s="31"/>
      <c r="AA905" s="31"/>
    </row>
    <row r="906" spans="1:27" s="6" customFormat="1">
      <c r="A906" s="10"/>
      <c r="B906" s="31"/>
      <c r="C906" s="177"/>
      <c r="D906" s="31"/>
      <c r="E906" s="178" t="str">
        <f>IF($C906="","",VLOOKUP($C906,分類コード!$B$1:$C$11,2,0))</f>
        <v/>
      </c>
      <c r="F906" s="30"/>
      <c r="G906" s="28"/>
      <c r="H906" s="13"/>
      <c r="I906" s="28"/>
      <c r="M906" s="31"/>
      <c r="N906" s="31"/>
      <c r="O906" s="31"/>
      <c r="P906" s="31"/>
      <c r="Q906" s="31"/>
      <c r="R906" s="31"/>
      <c r="S906" s="31"/>
      <c r="T906" s="31"/>
      <c r="U906" s="31"/>
      <c r="Y906" s="31"/>
      <c r="Z906" s="31"/>
      <c r="AA906" s="31"/>
    </row>
    <row r="907" spans="1:27" s="6" customFormat="1">
      <c r="A907" s="10"/>
      <c r="B907" s="31"/>
      <c r="C907" s="177"/>
      <c r="D907" s="31"/>
      <c r="E907" s="178" t="str">
        <f>IF($C907="","",VLOOKUP($C907,分類コード!$B$1:$C$11,2,0))</f>
        <v/>
      </c>
      <c r="F907" s="30"/>
      <c r="G907" s="28"/>
      <c r="H907" s="13"/>
      <c r="I907" s="28"/>
      <c r="M907" s="31"/>
      <c r="N907" s="31"/>
      <c r="O907" s="31"/>
      <c r="P907" s="31"/>
      <c r="Q907" s="31"/>
      <c r="R907" s="31"/>
      <c r="S907" s="31"/>
      <c r="T907" s="31"/>
      <c r="U907" s="31"/>
      <c r="Y907" s="31"/>
      <c r="Z907" s="31"/>
      <c r="AA907" s="31"/>
    </row>
    <row r="908" spans="1:27" s="6" customFormat="1">
      <c r="A908" s="10"/>
      <c r="B908" s="31"/>
      <c r="C908" s="177"/>
      <c r="D908" s="31"/>
      <c r="E908" s="178" t="str">
        <f>IF($C908="","",VLOOKUP($C908,分類コード!$B$1:$C$11,2,0))</f>
        <v/>
      </c>
      <c r="F908" s="30"/>
      <c r="G908" s="28"/>
      <c r="H908" s="13"/>
      <c r="I908" s="28"/>
      <c r="M908" s="31"/>
      <c r="N908" s="31"/>
      <c r="O908" s="31"/>
      <c r="P908" s="31"/>
      <c r="Q908" s="31"/>
      <c r="R908" s="31"/>
      <c r="S908" s="31"/>
      <c r="T908" s="31"/>
      <c r="U908" s="31"/>
      <c r="Y908" s="31"/>
      <c r="Z908" s="31"/>
      <c r="AA908" s="31"/>
    </row>
    <row r="909" spans="1:27" s="6" customFormat="1">
      <c r="A909" s="10"/>
      <c r="B909" s="31"/>
      <c r="C909" s="177"/>
      <c r="D909" s="31"/>
      <c r="E909" s="178" t="str">
        <f>IF($C909="","",VLOOKUP($C909,分類コード!$B$1:$C$11,2,0))</f>
        <v/>
      </c>
      <c r="F909" s="30"/>
      <c r="G909" s="28"/>
      <c r="H909" s="13"/>
      <c r="I909" s="28"/>
      <c r="M909" s="31"/>
      <c r="N909" s="31"/>
      <c r="O909" s="31"/>
      <c r="P909" s="31"/>
      <c r="Q909" s="31"/>
      <c r="R909" s="31"/>
      <c r="S909" s="31"/>
      <c r="T909" s="31"/>
      <c r="U909" s="31"/>
      <c r="Y909" s="31"/>
      <c r="Z909" s="31"/>
      <c r="AA909" s="31"/>
    </row>
    <row r="910" spans="1:27" s="6" customFormat="1">
      <c r="A910" s="10"/>
      <c r="B910" s="31"/>
      <c r="C910" s="177"/>
      <c r="D910" s="31"/>
      <c r="E910" s="178" t="str">
        <f>IF($C910="","",VLOOKUP($C910,分類コード!$B$1:$C$11,2,0))</f>
        <v/>
      </c>
      <c r="F910" s="30"/>
      <c r="G910" s="28"/>
      <c r="H910" s="13"/>
      <c r="I910" s="28"/>
      <c r="M910" s="31"/>
      <c r="N910" s="31"/>
      <c r="O910" s="31"/>
      <c r="P910" s="31"/>
      <c r="Q910" s="31"/>
      <c r="R910" s="31"/>
      <c r="S910" s="31"/>
      <c r="T910" s="31"/>
      <c r="U910" s="31"/>
      <c r="Y910" s="31"/>
      <c r="Z910" s="31"/>
      <c r="AA910" s="31"/>
    </row>
    <row r="911" spans="1:27" s="6" customFormat="1">
      <c r="A911" s="10"/>
      <c r="B911" s="31"/>
      <c r="C911" s="177"/>
      <c r="D911" s="31"/>
      <c r="E911" s="178" t="str">
        <f>IF($C911="","",VLOOKUP($C911,分類コード!$B$1:$C$11,2,0))</f>
        <v/>
      </c>
      <c r="F911" s="30"/>
      <c r="G911" s="28"/>
      <c r="H911" s="13"/>
      <c r="I911" s="28"/>
      <c r="M911" s="31"/>
      <c r="N911" s="31"/>
      <c r="O911" s="31"/>
      <c r="P911" s="31"/>
      <c r="Q911" s="31"/>
      <c r="R911" s="31"/>
      <c r="S911" s="31"/>
      <c r="T911" s="31"/>
      <c r="U911" s="31"/>
      <c r="Y911" s="31"/>
      <c r="Z911" s="31"/>
      <c r="AA911" s="31"/>
    </row>
    <row r="912" spans="1:27" s="6" customFormat="1">
      <c r="A912" s="10"/>
      <c r="B912" s="31"/>
      <c r="C912" s="177"/>
      <c r="D912" s="31"/>
      <c r="E912" s="178" t="str">
        <f>IF($C912="","",VLOOKUP($C912,分類コード!$B$1:$C$11,2,0))</f>
        <v/>
      </c>
      <c r="F912" s="30"/>
      <c r="G912" s="28"/>
      <c r="H912" s="13"/>
      <c r="I912" s="28"/>
      <c r="M912" s="31"/>
      <c r="N912" s="31"/>
      <c r="O912" s="31"/>
      <c r="P912" s="31"/>
      <c r="Q912" s="31"/>
      <c r="R912" s="31"/>
      <c r="S912" s="31"/>
      <c r="T912" s="31"/>
      <c r="U912" s="31"/>
      <c r="Y912" s="31"/>
      <c r="Z912" s="31"/>
      <c r="AA912" s="31"/>
    </row>
    <row r="913" spans="1:27" s="6" customFormat="1">
      <c r="A913" s="10"/>
      <c r="B913" s="31"/>
      <c r="C913" s="177"/>
      <c r="D913" s="31"/>
      <c r="E913" s="178" t="str">
        <f>IF($C913="","",VLOOKUP($C913,分類コード!$B$1:$C$11,2,0))</f>
        <v/>
      </c>
      <c r="F913" s="30"/>
      <c r="G913" s="28"/>
      <c r="H913" s="13"/>
      <c r="I913" s="28"/>
      <c r="M913" s="31"/>
      <c r="N913" s="31"/>
      <c r="O913" s="31"/>
      <c r="P913" s="31"/>
      <c r="Q913" s="31"/>
      <c r="R913" s="31"/>
      <c r="S913" s="31"/>
      <c r="T913" s="31"/>
      <c r="U913" s="31"/>
      <c r="Y913" s="31"/>
      <c r="Z913" s="31"/>
      <c r="AA913" s="31"/>
    </row>
    <row r="914" spans="1:27" s="6" customFormat="1">
      <c r="A914" s="10"/>
      <c r="B914" s="31"/>
      <c r="C914" s="177"/>
      <c r="D914" s="31"/>
      <c r="E914" s="178" t="str">
        <f>IF($C914="","",VLOOKUP($C914,分類コード!$B$1:$C$11,2,0))</f>
        <v/>
      </c>
      <c r="F914" s="30"/>
      <c r="G914" s="28"/>
      <c r="H914" s="13"/>
      <c r="I914" s="28"/>
      <c r="M914" s="31"/>
      <c r="N914" s="31"/>
      <c r="O914" s="31"/>
      <c r="P914" s="31"/>
      <c r="Q914" s="31"/>
      <c r="R914" s="31"/>
      <c r="S914" s="31"/>
      <c r="T914" s="31"/>
      <c r="U914" s="31"/>
      <c r="Y914" s="31"/>
      <c r="Z914" s="31"/>
      <c r="AA914" s="31"/>
    </row>
    <row r="915" spans="1:27" s="6" customFormat="1">
      <c r="A915" s="10"/>
      <c r="B915" s="31"/>
      <c r="C915" s="177"/>
      <c r="D915" s="31"/>
      <c r="E915" s="178" t="str">
        <f>IF($C915="","",VLOOKUP($C915,分類コード!$B$1:$C$11,2,0))</f>
        <v/>
      </c>
      <c r="F915" s="30"/>
      <c r="G915" s="28"/>
      <c r="H915" s="13"/>
      <c r="I915" s="28"/>
      <c r="M915" s="31"/>
      <c r="N915" s="31"/>
      <c r="O915" s="31"/>
      <c r="P915" s="31"/>
      <c r="Q915" s="31"/>
      <c r="R915" s="31"/>
      <c r="S915" s="31"/>
      <c r="T915" s="31"/>
      <c r="U915" s="31"/>
      <c r="Y915" s="31"/>
      <c r="Z915" s="31"/>
      <c r="AA915" s="31"/>
    </row>
    <row r="916" spans="1:27" s="6" customFormat="1">
      <c r="A916" s="10"/>
      <c r="B916" s="31"/>
      <c r="C916" s="177"/>
      <c r="D916" s="31"/>
      <c r="E916" s="178" t="str">
        <f>IF($C916="","",VLOOKUP($C916,分類コード!$B$1:$C$11,2,0))</f>
        <v/>
      </c>
      <c r="F916" s="30"/>
      <c r="G916" s="28"/>
      <c r="H916" s="13"/>
      <c r="I916" s="28"/>
      <c r="M916" s="31"/>
      <c r="N916" s="31"/>
      <c r="O916" s="31"/>
      <c r="P916" s="31"/>
      <c r="Q916" s="31"/>
      <c r="R916" s="31"/>
      <c r="S916" s="31"/>
      <c r="T916" s="31"/>
      <c r="U916" s="31"/>
      <c r="Y916" s="31"/>
      <c r="Z916" s="31"/>
      <c r="AA916" s="31"/>
    </row>
    <row r="917" spans="1:27" s="6" customFormat="1">
      <c r="A917" s="10"/>
      <c r="B917" s="31"/>
      <c r="C917" s="177"/>
      <c r="D917" s="31"/>
      <c r="E917" s="178" t="str">
        <f>IF($C917="","",VLOOKUP($C917,分類コード!$B$1:$C$11,2,0))</f>
        <v/>
      </c>
      <c r="F917" s="30"/>
      <c r="G917" s="28"/>
      <c r="H917" s="13"/>
      <c r="I917" s="28"/>
      <c r="M917" s="31"/>
      <c r="N917" s="31"/>
      <c r="O917" s="31"/>
      <c r="P917" s="31"/>
      <c r="Q917" s="31"/>
      <c r="R917" s="31"/>
      <c r="S917" s="31"/>
      <c r="T917" s="31"/>
      <c r="U917" s="31"/>
      <c r="Y917" s="31"/>
      <c r="Z917" s="31"/>
      <c r="AA917" s="31"/>
    </row>
    <row r="918" spans="1:27" s="6" customFormat="1">
      <c r="A918" s="10"/>
      <c r="B918" s="31"/>
      <c r="C918" s="177"/>
      <c r="D918" s="31"/>
      <c r="E918" s="178" t="str">
        <f>IF($C918="","",VLOOKUP($C918,分類コード!$B$1:$C$11,2,0))</f>
        <v/>
      </c>
      <c r="F918" s="30"/>
      <c r="G918" s="28"/>
      <c r="H918" s="13"/>
      <c r="I918" s="28"/>
      <c r="M918" s="31"/>
      <c r="N918" s="31"/>
      <c r="O918" s="31"/>
      <c r="P918" s="31"/>
      <c r="Q918" s="31"/>
      <c r="R918" s="31"/>
      <c r="S918" s="31"/>
      <c r="T918" s="31"/>
      <c r="U918" s="31"/>
      <c r="Y918" s="31"/>
      <c r="Z918" s="31"/>
      <c r="AA918" s="31"/>
    </row>
    <row r="919" spans="1:27" s="6" customFormat="1">
      <c r="A919" s="10"/>
      <c r="B919" s="31"/>
      <c r="C919" s="177"/>
      <c r="D919" s="31"/>
      <c r="E919" s="178" t="str">
        <f>IF($C919="","",VLOOKUP($C919,分類コード!$B$1:$C$11,2,0))</f>
        <v/>
      </c>
      <c r="F919" s="30"/>
      <c r="G919" s="28"/>
      <c r="H919" s="13"/>
      <c r="I919" s="28"/>
      <c r="M919" s="31"/>
      <c r="N919" s="31"/>
      <c r="O919" s="31"/>
      <c r="P919" s="31"/>
      <c r="Q919" s="31"/>
      <c r="R919" s="31"/>
      <c r="S919" s="31"/>
      <c r="T919" s="31"/>
      <c r="U919" s="31"/>
      <c r="Y919" s="31"/>
      <c r="Z919" s="31"/>
      <c r="AA919" s="31"/>
    </row>
    <row r="920" spans="1:27" s="6" customFormat="1">
      <c r="A920" s="10"/>
      <c r="B920" s="31"/>
      <c r="C920" s="177"/>
      <c r="D920" s="31"/>
      <c r="E920" s="178" t="str">
        <f>IF($C920="","",VLOOKUP($C920,分類コード!$B$1:$C$11,2,0))</f>
        <v/>
      </c>
      <c r="F920" s="30"/>
      <c r="G920" s="28"/>
      <c r="H920" s="13"/>
      <c r="I920" s="28"/>
      <c r="M920" s="31"/>
      <c r="N920" s="31"/>
      <c r="O920" s="31"/>
      <c r="P920" s="31"/>
      <c r="Q920" s="31"/>
      <c r="R920" s="31"/>
      <c r="S920" s="31"/>
      <c r="T920" s="31"/>
      <c r="U920" s="31"/>
      <c r="Y920" s="31"/>
      <c r="Z920" s="31"/>
      <c r="AA920" s="31"/>
    </row>
    <row r="921" spans="1:27" s="6" customFormat="1">
      <c r="A921" s="10"/>
      <c r="B921" s="31"/>
      <c r="C921" s="177"/>
      <c r="D921" s="31"/>
      <c r="E921" s="178" t="str">
        <f>IF($C921="","",VLOOKUP($C921,分類コード!$B$1:$C$11,2,0))</f>
        <v/>
      </c>
      <c r="F921" s="30"/>
      <c r="G921" s="28"/>
      <c r="H921" s="13"/>
      <c r="I921" s="28"/>
      <c r="M921" s="31"/>
      <c r="N921" s="31"/>
      <c r="O921" s="31"/>
      <c r="P921" s="31"/>
      <c r="Q921" s="31"/>
      <c r="R921" s="31"/>
      <c r="S921" s="31"/>
      <c r="T921" s="31"/>
      <c r="U921" s="31"/>
      <c r="Y921" s="31"/>
      <c r="Z921" s="31"/>
      <c r="AA921" s="31"/>
    </row>
    <row r="922" spans="1:27" s="6" customFormat="1">
      <c r="A922" s="10"/>
      <c r="B922" s="31"/>
      <c r="C922" s="177"/>
      <c r="D922" s="31"/>
      <c r="E922" s="178" t="str">
        <f>IF($C922="","",VLOOKUP($C922,分類コード!$B$1:$C$11,2,0))</f>
        <v/>
      </c>
      <c r="F922" s="30"/>
      <c r="G922" s="28"/>
      <c r="H922" s="13"/>
      <c r="I922" s="28"/>
      <c r="M922" s="31"/>
      <c r="N922" s="31"/>
      <c r="O922" s="31"/>
      <c r="P922" s="31"/>
      <c r="Q922" s="31"/>
      <c r="R922" s="31"/>
      <c r="S922" s="31"/>
      <c r="T922" s="31"/>
      <c r="U922" s="31"/>
      <c r="Y922" s="31"/>
      <c r="Z922" s="31"/>
      <c r="AA922" s="31"/>
    </row>
    <row r="923" spans="1:27" s="6" customFormat="1">
      <c r="A923" s="10"/>
      <c r="B923" s="31"/>
      <c r="C923" s="177"/>
      <c r="D923" s="31"/>
      <c r="E923" s="178" t="str">
        <f>IF($C923="","",VLOOKUP($C923,分類コード!$B$1:$C$11,2,0))</f>
        <v/>
      </c>
      <c r="F923" s="30"/>
      <c r="G923" s="28"/>
      <c r="H923" s="13"/>
      <c r="I923" s="28"/>
      <c r="M923" s="31"/>
      <c r="N923" s="31"/>
      <c r="O923" s="31"/>
      <c r="P923" s="31"/>
      <c r="Q923" s="31"/>
      <c r="R923" s="31"/>
      <c r="S923" s="31"/>
      <c r="T923" s="31"/>
      <c r="U923" s="31"/>
      <c r="Y923" s="31"/>
      <c r="Z923" s="31"/>
      <c r="AA923" s="31"/>
    </row>
    <row r="924" spans="1:27" s="6" customFormat="1">
      <c r="A924" s="10"/>
      <c r="B924" s="31"/>
      <c r="C924" s="177"/>
      <c r="D924" s="31"/>
      <c r="E924" s="178" t="str">
        <f>IF($C924="","",VLOOKUP($C924,分類コード!$B$1:$C$11,2,0))</f>
        <v/>
      </c>
      <c r="F924" s="30"/>
      <c r="G924" s="28"/>
      <c r="H924" s="13"/>
      <c r="I924" s="28"/>
      <c r="M924" s="31"/>
      <c r="N924" s="31"/>
      <c r="O924" s="31"/>
      <c r="P924" s="31"/>
      <c r="Q924" s="31"/>
      <c r="R924" s="31"/>
      <c r="S924" s="31"/>
      <c r="T924" s="31"/>
      <c r="U924" s="31"/>
      <c r="Y924" s="31"/>
      <c r="Z924" s="31"/>
      <c r="AA924" s="31"/>
    </row>
    <row r="925" spans="1:27" s="6" customFormat="1">
      <c r="A925" s="10"/>
      <c r="B925" s="31"/>
      <c r="C925" s="177"/>
      <c r="D925" s="31"/>
      <c r="E925" s="178" t="str">
        <f>IF($C925="","",VLOOKUP($C925,分類コード!$B$1:$C$11,2,0))</f>
        <v/>
      </c>
      <c r="F925" s="30"/>
      <c r="G925" s="28"/>
      <c r="H925" s="13"/>
      <c r="I925" s="28"/>
      <c r="M925" s="31"/>
      <c r="N925" s="31"/>
      <c r="O925" s="31"/>
      <c r="P925" s="31"/>
      <c r="Q925" s="31"/>
      <c r="R925" s="31"/>
      <c r="S925" s="31"/>
      <c r="T925" s="31"/>
      <c r="U925" s="31"/>
      <c r="Y925" s="31"/>
      <c r="Z925" s="31"/>
      <c r="AA925" s="31"/>
    </row>
    <row r="926" spans="1:27" s="6" customFormat="1">
      <c r="A926" s="10"/>
      <c r="B926" s="31"/>
      <c r="C926" s="177"/>
      <c r="D926" s="31"/>
      <c r="E926" s="178" t="str">
        <f>IF($C926="","",VLOOKUP($C926,分類コード!$B$1:$C$11,2,0))</f>
        <v/>
      </c>
      <c r="F926" s="30"/>
      <c r="G926" s="28"/>
      <c r="H926" s="13"/>
      <c r="I926" s="28"/>
      <c r="M926" s="31"/>
      <c r="N926" s="31"/>
      <c r="O926" s="31"/>
      <c r="P926" s="31"/>
      <c r="Q926" s="31"/>
      <c r="R926" s="31"/>
      <c r="S926" s="31"/>
      <c r="T926" s="31"/>
      <c r="U926" s="31"/>
      <c r="Y926" s="31"/>
      <c r="Z926" s="31"/>
      <c r="AA926" s="31"/>
    </row>
    <row r="927" spans="1:27" s="6" customFormat="1">
      <c r="A927" s="10"/>
      <c r="B927" s="31"/>
      <c r="C927" s="177"/>
      <c r="D927" s="31"/>
      <c r="E927" s="178" t="str">
        <f>IF($C927="","",VLOOKUP($C927,分類コード!$B$1:$C$11,2,0))</f>
        <v/>
      </c>
      <c r="F927" s="30"/>
      <c r="G927" s="28"/>
      <c r="H927" s="13"/>
      <c r="I927" s="28"/>
      <c r="M927" s="31"/>
      <c r="N927" s="31"/>
      <c r="O927" s="31"/>
      <c r="P927" s="31"/>
      <c r="Q927" s="31"/>
      <c r="R927" s="31"/>
      <c r="S927" s="31"/>
      <c r="T927" s="31"/>
      <c r="U927" s="31"/>
      <c r="Y927" s="31"/>
      <c r="Z927" s="31"/>
      <c r="AA927" s="31"/>
    </row>
    <row r="928" spans="1:27" s="6" customFormat="1">
      <c r="A928" s="10"/>
      <c r="B928" s="31"/>
      <c r="C928" s="177"/>
      <c r="D928" s="31"/>
      <c r="E928" s="178" t="str">
        <f>IF($C928="","",VLOOKUP($C928,分類コード!$B$1:$C$11,2,0))</f>
        <v/>
      </c>
      <c r="F928" s="30"/>
      <c r="G928" s="28"/>
      <c r="H928" s="13"/>
      <c r="I928" s="28"/>
      <c r="M928" s="31"/>
      <c r="N928" s="31"/>
      <c r="O928" s="31"/>
      <c r="P928" s="31"/>
      <c r="Q928" s="31"/>
      <c r="R928" s="31"/>
      <c r="S928" s="31"/>
      <c r="T928" s="31"/>
      <c r="U928" s="31"/>
      <c r="Y928" s="31"/>
      <c r="Z928" s="31"/>
      <c r="AA928" s="31"/>
    </row>
    <row r="929" spans="1:27" s="6" customFormat="1">
      <c r="A929" s="10"/>
      <c r="B929" s="31"/>
      <c r="C929" s="177"/>
      <c r="D929" s="31"/>
      <c r="E929" s="178" t="str">
        <f>IF($C929="","",VLOOKUP($C929,分類コード!$B$1:$C$11,2,0))</f>
        <v/>
      </c>
      <c r="F929" s="30"/>
      <c r="G929" s="28"/>
      <c r="H929" s="13"/>
      <c r="I929" s="28"/>
      <c r="M929" s="31"/>
      <c r="N929" s="31"/>
      <c r="O929" s="31"/>
      <c r="P929" s="31"/>
      <c r="Q929" s="31"/>
      <c r="R929" s="31"/>
      <c r="S929" s="31"/>
      <c r="T929" s="31"/>
      <c r="U929" s="31"/>
      <c r="Y929" s="31"/>
      <c r="Z929" s="31"/>
      <c r="AA929" s="31"/>
    </row>
    <row r="930" spans="1:27" s="6" customFormat="1">
      <c r="A930" s="10"/>
      <c r="B930" s="31"/>
      <c r="C930" s="177"/>
      <c r="D930" s="31"/>
      <c r="E930" s="178" t="str">
        <f>IF($C930="","",VLOOKUP($C930,分類コード!$B$1:$C$11,2,0))</f>
        <v/>
      </c>
      <c r="F930" s="30"/>
      <c r="G930" s="28"/>
      <c r="H930" s="13"/>
      <c r="I930" s="28"/>
      <c r="M930" s="31"/>
      <c r="N930" s="31"/>
      <c r="O930" s="31"/>
      <c r="P930" s="31"/>
      <c r="Q930" s="31"/>
      <c r="R930" s="31"/>
      <c r="S930" s="31"/>
      <c r="T930" s="31"/>
      <c r="U930" s="31"/>
      <c r="Y930" s="31"/>
      <c r="Z930" s="31"/>
      <c r="AA930" s="31"/>
    </row>
    <row r="931" spans="1:27" s="6" customFormat="1">
      <c r="A931" s="10"/>
      <c r="B931" s="31"/>
      <c r="C931" s="177"/>
      <c r="D931" s="31"/>
      <c r="E931" s="178" t="str">
        <f>IF($C931="","",VLOOKUP($C931,分類コード!$B$1:$C$11,2,0))</f>
        <v/>
      </c>
      <c r="F931" s="30"/>
      <c r="G931" s="28"/>
      <c r="H931" s="13"/>
      <c r="I931" s="28"/>
      <c r="M931" s="31"/>
      <c r="N931" s="31"/>
      <c r="O931" s="31"/>
      <c r="P931" s="31"/>
      <c r="Q931" s="31"/>
      <c r="R931" s="31"/>
      <c r="S931" s="31"/>
      <c r="T931" s="31"/>
      <c r="U931" s="31"/>
      <c r="Y931" s="31"/>
      <c r="Z931" s="31"/>
      <c r="AA931" s="31"/>
    </row>
    <row r="932" spans="1:27" s="6" customFormat="1">
      <c r="A932" s="10"/>
      <c r="B932" s="31"/>
      <c r="C932" s="177"/>
      <c r="D932" s="31"/>
      <c r="E932" s="178" t="str">
        <f>IF($C932="","",VLOOKUP($C932,分類コード!$B$1:$C$11,2,0))</f>
        <v/>
      </c>
      <c r="F932" s="30"/>
      <c r="G932" s="28"/>
      <c r="H932" s="13"/>
      <c r="I932" s="28"/>
      <c r="M932" s="31"/>
      <c r="N932" s="31"/>
      <c r="O932" s="31"/>
      <c r="P932" s="31"/>
      <c r="Q932" s="31"/>
      <c r="R932" s="31"/>
      <c r="S932" s="31"/>
      <c r="T932" s="31"/>
      <c r="U932" s="31"/>
      <c r="Y932" s="31"/>
      <c r="Z932" s="31"/>
      <c r="AA932" s="31"/>
    </row>
    <row r="933" spans="1:27" s="6" customFormat="1">
      <c r="A933" s="10"/>
      <c r="B933" s="31"/>
      <c r="C933" s="177"/>
      <c r="D933" s="31"/>
      <c r="E933" s="178" t="str">
        <f>IF($C933="","",VLOOKUP($C933,分類コード!$B$1:$C$11,2,0))</f>
        <v/>
      </c>
      <c r="F933" s="30"/>
      <c r="G933" s="28"/>
      <c r="H933" s="13"/>
      <c r="I933" s="28"/>
      <c r="M933" s="31"/>
      <c r="N933" s="31"/>
      <c r="O933" s="31"/>
      <c r="P933" s="31"/>
      <c r="Q933" s="31"/>
      <c r="R933" s="31"/>
      <c r="S933" s="31"/>
      <c r="T933" s="31"/>
      <c r="U933" s="31"/>
      <c r="Y933" s="31"/>
      <c r="Z933" s="31"/>
      <c r="AA933" s="31"/>
    </row>
    <row r="934" spans="1:27" s="6" customFormat="1">
      <c r="A934" s="10"/>
      <c r="B934" s="31"/>
      <c r="C934" s="177"/>
      <c r="D934" s="31"/>
      <c r="E934" s="178" t="str">
        <f>IF($C934="","",VLOOKUP($C934,分類コード!$B$1:$C$11,2,0))</f>
        <v/>
      </c>
      <c r="F934" s="30"/>
      <c r="G934" s="28"/>
      <c r="H934" s="13"/>
      <c r="I934" s="28"/>
      <c r="M934" s="31"/>
      <c r="N934" s="31"/>
      <c r="O934" s="31"/>
      <c r="P934" s="31"/>
      <c r="Q934" s="31"/>
      <c r="R934" s="31"/>
      <c r="S934" s="31"/>
      <c r="T934" s="31"/>
      <c r="U934" s="31"/>
      <c r="Y934" s="31"/>
      <c r="Z934" s="31"/>
      <c r="AA934" s="31"/>
    </row>
    <row r="935" spans="1:27" s="6" customFormat="1">
      <c r="A935" s="10"/>
      <c r="B935" s="31"/>
      <c r="C935" s="177"/>
      <c r="D935" s="31"/>
      <c r="E935" s="178" t="str">
        <f>IF($C935="","",VLOOKUP($C935,分類コード!$B$1:$C$11,2,0))</f>
        <v/>
      </c>
      <c r="F935" s="30"/>
      <c r="G935" s="28"/>
      <c r="H935" s="13"/>
      <c r="I935" s="28"/>
      <c r="M935" s="31"/>
      <c r="N935" s="31"/>
      <c r="O935" s="31"/>
      <c r="P935" s="31"/>
      <c r="Q935" s="31"/>
      <c r="R935" s="31"/>
      <c r="S935" s="31"/>
      <c r="T935" s="31"/>
      <c r="U935" s="31"/>
      <c r="Y935" s="31"/>
      <c r="Z935" s="31"/>
      <c r="AA935" s="31"/>
    </row>
    <row r="936" spans="1:27" s="6" customFormat="1">
      <c r="A936" s="10"/>
      <c r="B936" s="31"/>
      <c r="C936" s="177"/>
      <c r="D936" s="31"/>
      <c r="E936" s="178" t="str">
        <f>IF($C936="","",VLOOKUP($C936,分類コード!$B$1:$C$11,2,0))</f>
        <v/>
      </c>
      <c r="F936" s="30"/>
      <c r="G936" s="28"/>
      <c r="H936" s="13"/>
      <c r="I936" s="28"/>
      <c r="M936" s="31"/>
      <c r="N936" s="31"/>
      <c r="O936" s="31"/>
      <c r="P936" s="31"/>
      <c r="Q936" s="31"/>
      <c r="R936" s="31"/>
      <c r="S936" s="31"/>
      <c r="T936" s="31"/>
      <c r="U936" s="31"/>
      <c r="Y936" s="31"/>
      <c r="Z936" s="31"/>
      <c r="AA936" s="31"/>
    </row>
    <row r="937" spans="1:27" s="6" customFormat="1">
      <c r="A937" s="10"/>
      <c r="B937" s="31"/>
      <c r="C937" s="177"/>
      <c r="D937" s="31"/>
      <c r="E937" s="178" t="str">
        <f>IF($C937="","",VLOOKUP($C937,分類コード!$B$1:$C$11,2,0))</f>
        <v/>
      </c>
      <c r="F937" s="30"/>
      <c r="G937" s="28"/>
      <c r="H937" s="13"/>
      <c r="I937" s="28"/>
      <c r="M937" s="31"/>
      <c r="N937" s="31"/>
      <c r="O937" s="31"/>
      <c r="P937" s="31"/>
      <c r="Q937" s="31"/>
      <c r="R937" s="31"/>
      <c r="S937" s="31"/>
      <c r="T937" s="31"/>
      <c r="U937" s="31"/>
      <c r="Y937" s="31"/>
      <c r="Z937" s="31"/>
      <c r="AA937" s="31"/>
    </row>
    <row r="938" spans="1:27" s="6" customFormat="1">
      <c r="A938" s="10"/>
      <c r="B938" s="31"/>
      <c r="C938" s="177"/>
      <c r="D938" s="31"/>
      <c r="E938" s="178" t="str">
        <f>IF($C938="","",VLOOKUP($C938,分類コード!$B$1:$C$11,2,0))</f>
        <v/>
      </c>
      <c r="F938" s="30"/>
      <c r="G938" s="28"/>
      <c r="H938" s="13"/>
      <c r="I938" s="28"/>
      <c r="M938" s="31"/>
      <c r="N938" s="31"/>
      <c r="O938" s="31"/>
      <c r="P938" s="31"/>
      <c r="Q938" s="31"/>
      <c r="R938" s="31"/>
      <c r="S938" s="31"/>
      <c r="T938" s="31"/>
      <c r="U938" s="31"/>
      <c r="Y938" s="31"/>
      <c r="Z938" s="31"/>
      <c r="AA938" s="31"/>
    </row>
    <row r="939" spans="1:27" s="6" customFormat="1">
      <c r="A939" s="10"/>
      <c r="B939" s="31"/>
      <c r="C939" s="177"/>
      <c r="D939" s="31"/>
      <c r="E939" s="178" t="str">
        <f>IF($C939="","",VLOOKUP($C939,分類コード!$B$1:$C$11,2,0))</f>
        <v/>
      </c>
      <c r="F939" s="30"/>
      <c r="G939" s="28"/>
      <c r="H939" s="13"/>
      <c r="I939" s="28"/>
      <c r="M939" s="31"/>
      <c r="N939" s="31"/>
      <c r="O939" s="31"/>
      <c r="P939" s="31"/>
      <c r="Q939" s="31"/>
      <c r="R939" s="31"/>
      <c r="S939" s="31"/>
      <c r="T939" s="31"/>
      <c r="U939" s="31"/>
      <c r="Y939" s="31"/>
      <c r="Z939" s="31"/>
      <c r="AA939" s="31"/>
    </row>
    <row r="940" spans="1:27" s="6" customFormat="1">
      <c r="A940" s="10"/>
      <c r="B940" s="31"/>
      <c r="C940" s="177"/>
      <c r="D940" s="31"/>
      <c r="E940" s="178" t="str">
        <f>IF($C940="","",VLOOKUP($C940,分類コード!$B$1:$C$11,2,0))</f>
        <v/>
      </c>
      <c r="F940" s="30"/>
      <c r="G940" s="28"/>
      <c r="H940" s="13"/>
      <c r="I940" s="28"/>
      <c r="M940" s="31"/>
      <c r="N940" s="31"/>
      <c r="O940" s="31"/>
      <c r="P940" s="31"/>
      <c r="Q940" s="31"/>
      <c r="R940" s="31"/>
      <c r="S940" s="31"/>
      <c r="T940" s="31"/>
      <c r="U940" s="31"/>
      <c r="Y940" s="31"/>
      <c r="Z940" s="31"/>
      <c r="AA940" s="31"/>
    </row>
    <row r="941" spans="1:27" s="6" customFormat="1">
      <c r="A941" s="10"/>
      <c r="B941" s="31"/>
      <c r="C941" s="177"/>
      <c r="D941" s="31"/>
      <c r="E941" s="178" t="str">
        <f>IF($C941="","",VLOOKUP($C941,分類コード!$B$1:$C$11,2,0))</f>
        <v/>
      </c>
      <c r="F941" s="30"/>
      <c r="G941" s="28"/>
      <c r="H941" s="13"/>
      <c r="I941" s="28"/>
      <c r="M941" s="31"/>
      <c r="N941" s="31"/>
      <c r="O941" s="31"/>
      <c r="P941" s="31"/>
      <c r="Q941" s="31"/>
      <c r="R941" s="31"/>
      <c r="S941" s="31"/>
      <c r="T941" s="31"/>
      <c r="U941" s="31"/>
      <c r="Y941" s="31"/>
      <c r="Z941" s="31"/>
      <c r="AA941" s="31"/>
    </row>
    <row r="942" spans="1:27" s="6" customFormat="1">
      <c r="A942" s="10"/>
      <c r="B942" s="31"/>
      <c r="C942" s="177"/>
      <c r="D942" s="31"/>
      <c r="E942" s="178" t="str">
        <f>IF($C942="","",VLOOKUP($C942,分類コード!$B$1:$C$11,2,0))</f>
        <v/>
      </c>
      <c r="F942" s="30"/>
      <c r="G942" s="28"/>
      <c r="H942" s="13"/>
      <c r="I942" s="28"/>
      <c r="M942" s="31"/>
      <c r="N942" s="31"/>
      <c r="O942" s="31"/>
      <c r="P942" s="31"/>
      <c r="Q942" s="31"/>
      <c r="R942" s="31"/>
      <c r="S942" s="31"/>
      <c r="T942" s="31"/>
      <c r="U942" s="31"/>
      <c r="Y942" s="31"/>
      <c r="Z942" s="31"/>
      <c r="AA942" s="31"/>
    </row>
    <row r="943" spans="1:27" s="6" customFormat="1">
      <c r="A943" s="10"/>
      <c r="B943" s="31"/>
      <c r="C943" s="177"/>
      <c r="D943" s="31"/>
      <c r="E943" s="178" t="str">
        <f>IF($C943="","",VLOOKUP($C943,分類コード!$B$1:$C$11,2,0))</f>
        <v/>
      </c>
      <c r="F943" s="30"/>
      <c r="G943" s="28"/>
      <c r="H943" s="13"/>
      <c r="I943" s="28"/>
      <c r="M943" s="31"/>
      <c r="N943" s="31"/>
      <c r="O943" s="31"/>
      <c r="P943" s="31"/>
      <c r="Q943" s="31"/>
      <c r="R943" s="31"/>
      <c r="S943" s="31"/>
      <c r="T943" s="31"/>
      <c r="U943" s="31"/>
      <c r="Y943" s="31"/>
      <c r="Z943" s="31"/>
      <c r="AA943" s="31"/>
    </row>
    <row r="944" spans="1:27" s="6" customFormat="1">
      <c r="A944" s="10"/>
      <c r="B944" s="31"/>
      <c r="C944" s="177"/>
      <c r="D944" s="31"/>
      <c r="E944" s="178" t="str">
        <f>IF($C944="","",VLOOKUP($C944,分類コード!$B$1:$C$11,2,0))</f>
        <v/>
      </c>
      <c r="F944" s="30"/>
      <c r="G944" s="28"/>
      <c r="H944" s="13"/>
      <c r="I944" s="28"/>
      <c r="M944" s="31"/>
      <c r="N944" s="31"/>
      <c r="O944" s="31"/>
      <c r="P944" s="31"/>
      <c r="Q944" s="31"/>
      <c r="R944" s="31"/>
      <c r="S944" s="31"/>
      <c r="T944" s="31"/>
      <c r="U944" s="31"/>
      <c r="Y944" s="31"/>
      <c r="Z944" s="31"/>
      <c r="AA944" s="31"/>
    </row>
    <row r="945" spans="1:27" s="6" customFormat="1">
      <c r="A945" s="10"/>
      <c r="B945" s="31"/>
      <c r="C945" s="177"/>
      <c r="D945" s="31"/>
      <c r="E945" s="178" t="str">
        <f>IF($C945="","",VLOOKUP($C945,分類コード!$B$1:$C$11,2,0))</f>
        <v/>
      </c>
      <c r="F945" s="30"/>
      <c r="G945" s="28"/>
      <c r="H945" s="13"/>
      <c r="I945" s="28"/>
      <c r="M945" s="31"/>
      <c r="N945" s="31"/>
      <c r="O945" s="31"/>
      <c r="P945" s="31"/>
      <c r="Q945" s="31"/>
      <c r="R945" s="31"/>
      <c r="S945" s="31"/>
      <c r="T945" s="31"/>
      <c r="U945" s="31"/>
      <c r="Y945" s="31"/>
      <c r="Z945" s="31"/>
      <c r="AA945" s="31"/>
    </row>
    <row r="946" spans="1:27" s="6" customFormat="1">
      <c r="A946" s="10"/>
      <c r="B946" s="31"/>
      <c r="C946" s="177"/>
      <c r="D946" s="31"/>
      <c r="E946" s="178" t="str">
        <f>IF($C946="","",VLOOKUP($C946,分類コード!$B$1:$C$11,2,0))</f>
        <v/>
      </c>
      <c r="F946" s="30"/>
      <c r="G946" s="28"/>
      <c r="H946" s="13"/>
      <c r="I946" s="28"/>
      <c r="M946" s="31"/>
      <c r="N946" s="31"/>
      <c r="O946" s="31"/>
      <c r="P946" s="31"/>
      <c r="Q946" s="31"/>
      <c r="R946" s="31"/>
      <c r="S946" s="31"/>
      <c r="T946" s="31"/>
      <c r="U946" s="31"/>
      <c r="Y946" s="31"/>
      <c r="Z946" s="31"/>
      <c r="AA946" s="31"/>
    </row>
    <row r="947" spans="1:27" s="6" customFormat="1">
      <c r="A947" s="10"/>
      <c r="B947" s="31"/>
      <c r="C947" s="177"/>
      <c r="D947" s="31"/>
      <c r="E947" s="178" t="str">
        <f>IF($C947="","",VLOOKUP($C947,分類コード!$B$1:$C$11,2,0))</f>
        <v/>
      </c>
      <c r="F947" s="30"/>
      <c r="G947" s="28"/>
      <c r="H947" s="13"/>
      <c r="I947" s="28"/>
      <c r="M947" s="31"/>
      <c r="N947" s="31"/>
      <c r="O947" s="31"/>
      <c r="P947" s="31"/>
      <c r="Q947" s="31"/>
      <c r="R947" s="31"/>
      <c r="S947" s="31"/>
      <c r="T947" s="31"/>
      <c r="U947" s="31"/>
      <c r="Y947" s="31"/>
      <c r="Z947" s="31"/>
      <c r="AA947" s="31"/>
    </row>
    <row r="948" spans="1:27" s="6" customFormat="1">
      <c r="A948" s="10"/>
      <c r="B948" s="31"/>
      <c r="C948" s="177"/>
      <c r="D948" s="31"/>
      <c r="E948" s="178" t="str">
        <f>IF($C948="","",VLOOKUP($C948,分類コード!$B$1:$C$11,2,0))</f>
        <v/>
      </c>
      <c r="F948" s="30"/>
      <c r="G948" s="28"/>
      <c r="H948" s="13"/>
      <c r="I948" s="28"/>
      <c r="M948" s="31"/>
      <c r="N948" s="31"/>
      <c r="O948" s="31"/>
      <c r="P948" s="31"/>
      <c r="Q948" s="31"/>
      <c r="R948" s="31"/>
      <c r="S948" s="31"/>
      <c r="T948" s="31"/>
      <c r="U948" s="31"/>
      <c r="Y948" s="31"/>
      <c r="Z948" s="31"/>
      <c r="AA948" s="31"/>
    </row>
    <row r="949" spans="1:27" s="6" customFormat="1">
      <c r="A949" s="10"/>
      <c r="B949" s="31"/>
      <c r="C949" s="177"/>
      <c r="D949" s="31"/>
      <c r="E949" s="178" t="str">
        <f>IF($C949="","",VLOOKUP($C949,分類コード!$B$1:$C$11,2,0))</f>
        <v/>
      </c>
      <c r="F949" s="30"/>
      <c r="G949" s="28"/>
      <c r="H949" s="13"/>
      <c r="I949" s="28"/>
      <c r="M949" s="31"/>
      <c r="N949" s="31"/>
      <c r="O949" s="31"/>
      <c r="P949" s="31"/>
      <c r="Q949" s="31"/>
      <c r="R949" s="31"/>
      <c r="S949" s="31"/>
      <c r="T949" s="31"/>
      <c r="U949" s="31"/>
      <c r="Y949" s="31"/>
      <c r="Z949" s="31"/>
      <c r="AA949" s="31"/>
    </row>
    <row r="950" spans="1:27" s="6" customFormat="1">
      <c r="A950" s="10"/>
      <c r="B950" s="31"/>
      <c r="C950" s="177"/>
      <c r="D950" s="31"/>
      <c r="E950" s="178" t="str">
        <f>IF($C950="","",VLOOKUP($C950,分類コード!$B$1:$C$11,2,0))</f>
        <v/>
      </c>
      <c r="F950" s="30"/>
      <c r="G950" s="28"/>
      <c r="H950" s="13"/>
      <c r="I950" s="28"/>
      <c r="M950" s="31"/>
      <c r="N950" s="31"/>
      <c r="O950" s="31"/>
      <c r="P950" s="31"/>
      <c r="Q950" s="31"/>
      <c r="R950" s="31"/>
      <c r="S950" s="31"/>
      <c r="T950" s="31"/>
      <c r="U950" s="31"/>
      <c r="Y950" s="31"/>
      <c r="Z950" s="31"/>
      <c r="AA950" s="31"/>
    </row>
    <row r="951" spans="1:27" s="6" customFormat="1">
      <c r="A951" s="10"/>
      <c r="B951" s="31"/>
      <c r="C951" s="177"/>
      <c r="D951" s="31"/>
      <c r="E951" s="178" t="str">
        <f>IF($C951="","",VLOOKUP($C951,分類コード!$B$1:$C$11,2,0))</f>
        <v/>
      </c>
      <c r="F951" s="30"/>
      <c r="G951" s="28"/>
      <c r="H951" s="13"/>
      <c r="I951" s="28"/>
      <c r="M951" s="31"/>
      <c r="N951" s="31"/>
      <c r="O951" s="31"/>
      <c r="P951" s="31"/>
      <c r="Q951" s="31"/>
      <c r="R951" s="31"/>
      <c r="S951" s="31"/>
      <c r="T951" s="31"/>
      <c r="U951" s="31"/>
      <c r="Y951" s="31"/>
      <c r="Z951" s="31"/>
      <c r="AA951" s="31"/>
    </row>
    <row r="952" spans="1:27" s="6" customFormat="1">
      <c r="A952" s="10"/>
      <c r="B952" s="31"/>
      <c r="C952" s="177"/>
      <c r="D952" s="31"/>
      <c r="E952" s="178" t="str">
        <f>IF($C952="","",VLOOKUP($C952,分類コード!$B$1:$C$11,2,0))</f>
        <v/>
      </c>
      <c r="F952" s="30"/>
      <c r="G952" s="28"/>
      <c r="H952" s="13"/>
      <c r="I952" s="28"/>
      <c r="M952" s="31"/>
      <c r="N952" s="31"/>
      <c r="O952" s="31"/>
      <c r="P952" s="31"/>
      <c r="Q952" s="31"/>
      <c r="R952" s="31"/>
      <c r="S952" s="31"/>
      <c r="T952" s="31"/>
      <c r="U952" s="31"/>
      <c r="Y952" s="31"/>
      <c r="Z952" s="31"/>
      <c r="AA952" s="31"/>
    </row>
    <row r="953" spans="1:27" s="6" customFormat="1">
      <c r="A953" s="10"/>
      <c r="B953" s="31"/>
      <c r="C953" s="177"/>
      <c r="D953" s="31"/>
      <c r="E953" s="178" t="str">
        <f>IF($C953="","",VLOOKUP($C953,分類コード!$B$1:$C$11,2,0))</f>
        <v/>
      </c>
      <c r="F953" s="30"/>
      <c r="G953" s="28"/>
      <c r="H953" s="13"/>
      <c r="I953" s="28"/>
      <c r="M953" s="31"/>
      <c r="N953" s="31"/>
      <c r="O953" s="31"/>
      <c r="P953" s="31"/>
      <c r="Q953" s="31"/>
      <c r="R953" s="31"/>
      <c r="S953" s="31"/>
      <c r="T953" s="31"/>
      <c r="U953" s="31"/>
      <c r="Y953" s="31"/>
      <c r="Z953" s="31"/>
      <c r="AA953" s="31"/>
    </row>
    <row r="954" spans="1:27" s="6" customFormat="1">
      <c r="A954" s="10"/>
      <c r="B954" s="31"/>
      <c r="C954" s="177"/>
      <c r="D954" s="31"/>
      <c r="E954" s="178" t="str">
        <f>IF($C954="","",VLOOKUP($C954,分類コード!$B$1:$C$11,2,0))</f>
        <v/>
      </c>
      <c r="F954" s="30"/>
      <c r="G954" s="28"/>
      <c r="H954" s="13"/>
      <c r="I954" s="28"/>
      <c r="M954" s="31"/>
      <c r="N954" s="31"/>
      <c r="O954" s="31"/>
      <c r="P954" s="31"/>
      <c r="Q954" s="31"/>
      <c r="R954" s="31"/>
      <c r="S954" s="31"/>
      <c r="T954" s="31"/>
      <c r="U954" s="31"/>
      <c r="Y954" s="31"/>
      <c r="Z954" s="31"/>
      <c r="AA954" s="31"/>
    </row>
    <row r="955" spans="1:27" s="6" customFormat="1">
      <c r="A955" s="10"/>
      <c r="B955" s="31"/>
      <c r="C955" s="177"/>
      <c r="D955" s="31"/>
      <c r="E955" s="178" t="str">
        <f>IF($C955="","",VLOOKUP($C955,分類コード!$B$1:$C$11,2,0))</f>
        <v/>
      </c>
      <c r="F955" s="30"/>
      <c r="G955" s="28"/>
      <c r="H955" s="13"/>
      <c r="I955" s="28"/>
      <c r="M955" s="31"/>
      <c r="N955" s="31"/>
      <c r="O955" s="31"/>
      <c r="P955" s="31"/>
      <c r="Q955" s="31"/>
      <c r="R955" s="31"/>
      <c r="S955" s="31"/>
      <c r="T955" s="31"/>
      <c r="U955" s="31"/>
      <c r="Y955" s="31"/>
      <c r="Z955" s="31"/>
      <c r="AA955" s="31"/>
    </row>
    <row r="956" spans="1:27" s="6" customFormat="1">
      <c r="A956" s="10"/>
      <c r="B956" s="31"/>
      <c r="C956" s="177"/>
      <c r="D956" s="31"/>
      <c r="E956" s="178" t="str">
        <f>IF($C956="","",VLOOKUP($C956,分類コード!$B$1:$C$11,2,0))</f>
        <v/>
      </c>
      <c r="F956" s="30"/>
      <c r="G956" s="28"/>
      <c r="H956" s="13"/>
      <c r="I956" s="28"/>
      <c r="M956" s="31"/>
      <c r="N956" s="31"/>
      <c r="O956" s="31"/>
      <c r="P956" s="31"/>
      <c r="Q956" s="31"/>
      <c r="R956" s="31"/>
      <c r="S956" s="31"/>
      <c r="T956" s="31"/>
      <c r="U956" s="31"/>
      <c r="Y956" s="31"/>
      <c r="Z956" s="31"/>
      <c r="AA956" s="31"/>
    </row>
    <row r="957" spans="1:27" s="6" customFormat="1">
      <c r="A957" s="10"/>
      <c r="B957" s="31"/>
      <c r="C957" s="177"/>
      <c r="D957" s="31"/>
      <c r="E957" s="178" t="str">
        <f>IF($C957="","",VLOOKUP($C957,分類コード!$B$1:$C$11,2,0))</f>
        <v/>
      </c>
      <c r="F957" s="30"/>
      <c r="G957" s="28"/>
      <c r="H957" s="13"/>
      <c r="I957" s="28"/>
      <c r="M957" s="31"/>
      <c r="N957" s="31"/>
      <c r="O957" s="31"/>
      <c r="P957" s="31"/>
      <c r="Q957" s="31"/>
      <c r="R957" s="31"/>
      <c r="S957" s="31"/>
      <c r="T957" s="31"/>
      <c r="U957" s="31"/>
      <c r="Y957" s="31"/>
      <c r="Z957" s="31"/>
      <c r="AA957" s="31"/>
    </row>
    <row r="958" spans="1:27" s="6" customFormat="1">
      <c r="A958" s="10"/>
      <c r="B958" s="31"/>
      <c r="C958" s="177"/>
      <c r="D958" s="31"/>
      <c r="E958" s="178" t="str">
        <f>IF($C958="","",VLOOKUP($C958,分類コード!$B$1:$C$11,2,0))</f>
        <v/>
      </c>
      <c r="F958" s="30"/>
      <c r="G958" s="28"/>
      <c r="H958" s="13"/>
      <c r="I958" s="28"/>
      <c r="M958" s="31"/>
      <c r="N958" s="31"/>
      <c r="O958" s="31"/>
      <c r="P958" s="31"/>
      <c r="Q958" s="31"/>
      <c r="R958" s="31"/>
      <c r="S958" s="31"/>
      <c r="T958" s="31"/>
      <c r="U958" s="31"/>
      <c r="Y958" s="31"/>
      <c r="Z958" s="31"/>
      <c r="AA958" s="31"/>
    </row>
    <row r="959" spans="1:27" s="6" customFormat="1">
      <c r="A959" s="10"/>
      <c r="B959" s="31"/>
      <c r="C959" s="177"/>
      <c r="D959" s="31"/>
      <c r="E959" s="178" t="str">
        <f>IF($C959="","",VLOOKUP($C959,分類コード!$B$1:$C$11,2,0))</f>
        <v/>
      </c>
      <c r="F959" s="30"/>
      <c r="G959" s="28"/>
      <c r="H959" s="13"/>
      <c r="I959" s="28"/>
      <c r="M959" s="31"/>
      <c r="N959" s="31"/>
      <c r="O959" s="31"/>
      <c r="P959" s="31"/>
      <c r="Q959" s="31"/>
      <c r="R959" s="31"/>
      <c r="S959" s="31"/>
      <c r="T959" s="31"/>
      <c r="U959" s="31"/>
      <c r="Y959" s="31"/>
      <c r="Z959" s="31"/>
      <c r="AA959" s="31"/>
    </row>
    <row r="960" spans="1:27" s="6" customFormat="1">
      <c r="A960" s="10"/>
      <c r="B960" s="31"/>
      <c r="C960" s="177"/>
      <c r="D960" s="31"/>
      <c r="E960" s="178" t="str">
        <f>IF($C960="","",VLOOKUP($C960,分類コード!$B$1:$C$11,2,0))</f>
        <v/>
      </c>
      <c r="F960" s="30"/>
      <c r="G960" s="28"/>
      <c r="H960" s="13"/>
      <c r="I960" s="28"/>
      <c r="M960" s="31"/>
      <c r="N960" s="31"/>
      <c r="O960" s="31"/>
      <c r="P960" s="31"/>
      <c r="Q960" s="31"/>
      <c r="R960" s="31"/>
      <c r="S960" s="31"/>
      <c r="T960" s="31"/>
      <c r="U960" s="31"/>
      <c r="Y960" s="31"/>
      <c r="Z960" s="31"/>
      <c r="AA960" s="31"/>
    </row>
    <row r="961" spans="1:27" s="6" customFormat="1">
      <c r="A961" s="10"/>
      <c r="B961" s="31"/>
      <c r="C961" s="177"/>
      <c r="D961" s="31"/>
      <c r="E961" s="178" t="str">
        <f>IF($C961="","",VLOOKUP($C961,分類コード!$B$1:$C$11,2,0))</f>
        <v/>
      </c>
      <c r="F961" s="30"/>
      <c r="G961" s="28"/>
      <c r="H961" s="13"/>
      <c r="I961" s="28"/>
      <c r="M961" s="31"/>
      <c r="N961" s="31"/>
      <c r="O961" s="31"/>
      <c r="P961" s="31"/>
      <c r="Q961" s="31"/>
      <c r="R961" s="31"/>
      <c r="S961" s="31"/>
      <c r="T961" s="31"/>
      <c r="U961" s="31"/>
      <c r="Y961" s="31"/>
      <c r="Z961" s="31"/>
      <c r="AA961" s="31"/>
    </row>
    <row r="962" spans="1:27" s="6" customFormat="1">
      <c r="A962" s="10"/>
      <c r="B962" s="31"/>
      <c r="C962" s="177"/>
      <c r="D962" s="31"/>
      <c r="E962" s="178" t="str">
        <f>IF($C962="","",VLOOKUP($C962,分類コード!$B$1:$C$11,2,0))</f>
        <v/>
      </c>
      <c r="F962" s="30"/>
      <c r="G962" s="28"/>
      <c r="H962" s="13"/>
      <c r="I962" s="28"/>
      <c r="M962" s="31"/>
      <c r="N962" s="31"/>
      <c r="O962" s="31"/>
      <c r="P962" s="31"/>
      <c r="Q962" s="31"/>
      <c r="R962" s="31"/>
      <c r="S962" s="31"/>
      <c r="T962" s="31"/>
      <c r="U962" s="31"/>
      <c r="Y962" s="31"/>
      <c r="Z962" s="31"/>
      <c r="AA962" s="31"/>
    </row>
    <row r="963" spans="1:27" s="6" customFormat="1">
      <c r="A963" s="10"/>
      <c r="B963" s="31"/>
      <c r="C963" s="177"/>
      <c r="D963" s="31"/>
      <c r="E963" s="178" t="str">
        <f>IF($C963="","",VLOOKUP($C963,分類コード!$B$1:$C$11,2,0))</f>
        <v/>
      </c>
      <c r="F963" s="30"/>
      <c r="G963" s="28"/>
      <c r="H963" s="13"/>
      <c r="I963" s="28"/>
      <c r="M963" s="31"/>
      <c r="N963" s="31"/>
      <c r="O963" s="31"/>
      <c r="P963" s="31"/>
      <c r="Q963" s="31"/>
      <c r="R963" s="31"/>
      <c r="S963" s="31"/>
      <c r="T963" s="31"/>
      <c r="U963" s="31"/>
      <c r="Y963" s="31"/>
      <c r="Z963" s="31"/>
      <c r="AA963" s="31"/>
    </row>
    <row r="964" spans="1:27" s="6" customFormat="1">
      <c r="A964" s="10"/>
      <c r="B964" s="31"/>
      <c r="C964" s="177"/>
      <c r="D964" s="31"/>
      <c r="E964" s="178" t="str">
        <f>IF($C964="","",VLOOKUP($C964,分類コード!$B$1:$C$11,2,0))</f>
        <v/>
      </c>
      <c r="F964" s="30"/>
      <c r="G964" s="28"/>
      <c r="H964" s="13"/>
      <c r="I964" s="28"/>
      <c r="M964" s="31"/>
      <c r="N964" s="31"/>
      <c r="O964" s="31"/>
      <c r="P964" s="31"/>
      <c r="Q964" s="31"/>
      <c r="R964" s="31"/>
      <c r="S964" s="31"/>
      <c r="T964" s="31"/>
      <c r="U964" s="31"/>
      <c r="Y964" s="31"/>
      <c r="Z964" s="31"/>
      <c r="AA964" s="31"/>
    </row>
    <row r="965" spans="1:27" s="6" customFormat="1">
      <c r="A965" s="10"/>
      <c r="B965" s="31"/>
      <c r="C965" s="177"/>
      <c r="D965" s="31"/>
      <c r="E965" s="178" t="str">
        <f>IF($C965="","",VLOOKUP($C965,分類コード!$B$1:$C$11,2,0))</f>
        <v/>
      </c>
      <c r="F965" s="30"/>
      <c r="G965" s="28"/>
      <c r="H965" s="13"/>
      <c r="I965" s="28"/>
      <c r="M965" s="31"/>
      <c r="N965" s="31"/>
      <c r="O965" s="31"/>
      <c r="P965" s="31"/>
      <c r="Q965" s="31"/>
      <c r="R965" s="31"/>
      <c r="S965" s="31"/>
      <c r="T965" s="31"/>
      <c r="U965" s="31"/>
      <c r="Y965" s="31"/>
      <c r="Z965" s="31"/>
      <c r="AA965" s="31"/>
    </row>
    <row r="966" spans="1:27" s="6" customFormat="1">
      <c r="A966" s="10"/>
      <c r="B966" s="31"/>
      <c r="C966" s="177"/>
      <c r="D966" s="31"/>
      <c r="E966" s="178" t="str">
        <f>IF($C966="","",VLOOKUP($C966,分類コード!$B$1:$C$11,2,0))</f>
        <v/>
      </c>
      <c r="F966" s="30"/>
      <c r="G966" s="28"/>
      <c r="H966" s="13"/>
      <c r="I966" s="28"/>
      <c r="M966" s="31"/>
      <c r="N966" s="31"/>
      <c r="O966" s="31"/>
      <c r="P966" s="31"/>
      <c r="Q966" s="31"/>
      <c r="R966" s="31"/>
      <c r="S966" s="31"/>
      <c r="T966" s="31"/>
      <c r="U966" s="31"/>
      <c r="Y966" s="31"/>
      <c r="Z966" s="31"/>
      <c r="AA966" s="31"/>
    </row>
    <row r="967" spans="1:27" s="6" customFormat="1">
      <c r="A967" s="10"/>
      <c r="B967" s="31"/>
      <c r="C967" s="177"/>
      <c r="D967" s="31"/>
      <c r="E967" s="178" t="str">
        <f>IF($C967="","",VLOOKUP($C967,分類コード!$B$1:$C$11,2,0))</f>
        <v/>
      </c>
      <c r="F967" s="30"/>
      <c r="G967" s="28"/>
      <c r="H967" s="13"/>
      <c r="I967" s="28"/>
      <c r="M967" s="31"/>
      <c r="N967" s="31"/>
      <c r="O967" s="31"/>
      <c r="P967" s="31"/>
      <c r="Q967" s="31"/>
      <c r="R967" s="31"/>
      <c r="S967" s="31"/>
      <c r="T967" s="31"/>
      <c r="U967" s="31"/>
      <c r="Y967" s="31"/>
      <c r="Z967" s="31"/>
      <c r="AA967" s="31"/>
    </row>
    <row r="968" spans="1:27" s="6" customFormat="1">
      <c r="A968" s="10"/>
      <c r="B968" s="31"/>
      <c r="C968" s="177"/>
      <c r="D968" s="31"/>
      <c r="E968" s="178" t="str">
        <f>IF($C968="","",VLOOKUP($C968,分類コード!$B$1:$C$11,2,0))</f>
        <v/>
      </c>
      <c r="F968" s="30"/>
      <c r="G968" s="28"/>
      <c r="H968" s="13"/>
      <c r="I968" s="28"/>
      <c r="M968" s="31"/>
      <c r="N968" s="31"/>
      <c r="O968" s="31"/>
      <c r="P968" s="31"/>
      <c r="Q968" s="31"/>
      <c r="R968" s="31"/>
      <c r="S968" s="31"/>
      <c r="T968" s="31"/>
      <c r="U968" s="31"/>
      <c r="Y968" s="31"/>
      <c r="Z968" s="31"/>
      <c r="AA968" s="31"/>
    </row>
    <row r="969" spans="1:27" s="6" customFormat="1">
      <c r="A969" s="10"/>
      <c r="B969" s="31"/>
      <c r="C969" s="177"/>
      <c r="D969" s="31"/>
      <c r="E969" s="178" t="str">
        <f>IF($C969="","",VLOOKUP($C969,分類コード!$B$1:$C$11,2,0))</f>
        <v/>
      </c>
      <c r="F969" s="30"/>
      <c r="G969" s="28"/>
      <c r="H969" s="13"/>
      <c r="I969" s="28"/>
      <c r="M969" s="31"/>
      <c r="N969" s="31"/>
      <c r="O969" s="31"/>
      <c r="P969" s="31"/>
      <c r="Q969" s="31"/>
      <c r="R969" s="31"/>
      <c r="S969" s="31"/>
      <c r="T969" s="31"/>
      <c r="U969" s="31"/>
      <c r="Y969" s="31"/>
      <c r="Z969" s="31"/>
      <c r="AA969" s="31"/>
    </row>
    <row r="970" spans="1:27" s="6" customFormat="1">
      <c r="A970" s="10"/>
      <c r="B970" s="31"/>
      <c r="C970" s="177"/>
      <c r="D970" s="31"/>
      <c r="E970" s="178" t="str">
        <f>IF($C970="","",VLOOKUP($C970,分類コード!$B$1:$C$11,2,0))</f>
        <v/>
      </c>
      <c r="F970" s="30"/>
      <c r="G970" s="28"/>
      <c r="H970" s="13"/>
      <c r="I970" s="28"/>
      <c r="M970" s="31"/>
      <c r="N970" s="31"/>
      <c r="O970" s="31"/>
      <c r="P970" s="31"/>
      <c r="Q970" s="31"/>
      <c r="R970" s="31"/>
      <c r="S970" s="31"/>
      <c r="T970" s="31"/>
      <c r="U970" s="31"/>
      <c r="Y970" s="31"/>
      <c r="Z970" s="31"/>
      <c r="AA970" s="31"/>
    </row>
    <row r="971" spans="1:27" s="6" customFormat="1">
      <c r="A971" s="10"/>
      <c r="B971" s="31"/>
      <c r="C971" s="177"/>
      <c r="D971" s="31"/>
      <c r="E971" s="178" t="str">
        <f>IF($C971="","",VLOOKUP($C971,分類コード!$B$1:$C$11,2,0))</f>
        <v/>
      </c>
      <c r="F971" s="30"/>
      <c r="G971" s="28"/>
      <c r="H971" s="13"/>
      <c r="I971" s="28"/>
      <c r="M971" s="31"/>
      <c r="N971" s="31"/>
      <c r="O971" s="31"/>
      <c r="P971" s="31"/>
      <c r="Q971" s="31"/>
      <c r="R971" s="31"/>
      <c r="S971" s="31"/>
      <c r="T971" s="31"/>
      <c r="U971" s="31"/>
      <c r="Y971" s="31"/>
      <c r="Z971" s="31"/>
      <c r="AA971" s="31"/>
    </row>
    <row r="972" spans="1:27" s="6" customFormat="1">
      <c r="A972" s="10"/>
      <c r="B972" s="31"/>
      <c r="C972" s="177"/>
      <c r="D972" s="31"/>
      <c r="E972" s="178" t="str">
        <f>IF($C972="","",VLOOKUP($C972,分類コード!$B$1:$C$11,2,0))</f>
        <v/>
      </c>
      <c r="F972" s="30"/>
      <c r="G972" s="28"/>
      <c r="H972" s="13"/>
      <c r="I972" s="28"/>
      <c r="M972" s="31"/>
      <c r="N972" s="31"/>
      <c r="O972" s="31"/>
      <c r="P972" s="31"/>
      <c r="Q972" s="31"/>
      <c r="R972" s="31"/>
      <c r="S972" s="31"/>
      <c r="T972" s="31"/>
      <c r="U972" s="31"/>
      <c r="Y972" s="31"/>
      <c r="Z972" s="31"/>
      <c r="AA972" s="31"/>
    </row>
    <row r="973" spans="1:27" s="6" customFormat="1">
      <c r="A973" s="10"/>
      <c r="B973" s="31"/>
      <c r="C973" s="177"/>
      <c r="D973" s="31"/>
      <c r="E973" s="178" t="str">
        <f>IF($C973="","",VLOOKUP($C973,分類コード!$B$1:$C$11,2,0))</f>
        <v/>
      </c>
      <c r="F973" s="30"/>
      <c r="G973" s="28"/>
      <c r="H973" s="13"/>
      <c r="I973" s="28"/>
      <c r="M973" s="31"/>
      <c r="N973" s="31"/>
      <c r="O973" s="31"/>
      <c r="P973" s="31"/>
      <c r="Q973" s="31"/>
      <c r="R973" s="31"/>
      <c r="S973" s="31"/>
      <c r="T973" s="31"/>
      <c r="U973" s="31"/>
      <c r="Y973" s="31"/>
      <c r="Z973" s="31"/>
      <c r="AA973" s="31"/>
    </row>
    <row r="974" spans="1:27" s="6" customFormat="1">
      <c r="A974" s="10"/>
      <c r="B974" s="31"/>
      <c r="C974" s="177"/>
      <c r="D974" s="31"/>
      <c r="E974" s="178" t="str">
        <f>IF($C974="","",VLOOKUP($C974,分類コード!$B$1:$C$11,2,0))</f>
        <v/>
      </c>
      <c r="F974" s="30"/>
      <c r="G974" s="28"/>
      <c r="H974" s="13"/>
      <c r="I974" s="28"/>
      <c r="M974" s="31"/>
      <c r="N974" s="31"/>
      <c r="O974" s="31"/>
      <c r="P974" s="31"/>
      <c r="Q974" s="31"/>
      <c r="R974" s="31"/>
      <c r="S974" s="31"/>
      <c r="T974" s="31"/>
      <c r="U974" s="31"/>
      <c r="Y974" s="31"/>
      <c r="Z974" s="31"/>
      <c r="AA974" s="31"/>
    </row>
    <row r="975" spans="1:27" s="6" customFormat="1">
      <c r="A975" s="10"/>
      <c r="B975" s="31"/>
      <c r="C975" s="177"/>
      <c r="D975" s="31"/>
      <c r="E975" s="178" t="str">
        <f>IF($C975="","",VLOOKUP($C975,分類コード!$B$1:$C$11,2,0))</f>
        <v/>
      </c>
      <c r="F975" s="30"/>
      <c r="G975" s="28"/>
      <c r="H975" s="13"/>
      <c r="I975" s="28"/>
      <c r="M975" s="31"/>
      <c r="N975" s="31"/>
      <c r="O975" s="31"/>
      <c r="P975" s="31"/>
      <c r="Q975" s="31"/>
      <c r="R975" s="31"/>
      <c r="S975" s="31"/>
      <c r="T975" s="31"/>
      <c r="U975" s="31"/>
      <c r="Y975" s="31"/>
      <c r="Z975" s="31"/>
      <c r="AA975" s="31"/>
    </row>
    <row r="976" spans="1:27" s="6" customFormat="1">
      <c r="A976" s="10"/>
      <c r="B976" s="31"/>
      <c r="C976" s="177"/>
      <c r="D976" s="31"/>
      <c r="E976" s="178" t="str">
        <f>IF($C976="","",VLOOKUP($C976,分類コード!$B$1:$C$11,2,0))</f>
        <v/>
      </c>
      <c r="F976" s="30"/>
      <c r="G976" s="28"/>
      <c r="H976" s="13"/>
      <c r="I976" s="28"/>
      <c r="M976" s="31"/>
      <c r="N976" s="31"/>
      <c r="O976" s="31"/>
      <c r="P976" s="31"/>
      <c r="Q976" s="31"/>
      <c r="R976" s="31"/>
      <c r="S976" s="31"/>
      <c r="T976" s="31"/>
      <c r="U976" s="31"/>
      <c r="Y976" s="31"/>
      <c r="Z976" s="31"/>
      <c r="AA976" s="31"/>
    </row>
    <row r="977" spans="1:27" s="6" customFormat="1">
      <c r="A977" s="10"/>
      <c r="B977" s="31"/>
      <c r="C977" s="177"/>
      <c r="D977" s="31"/>
      <c r="E977" s="178" t="str">
        <f>IF($C977="","",VLOOKUP($C977,分類コード!$B$1:$C$11,2,0))</f>
        <v/>
      </c>
      <c r="F977" s="30"/>
      <c r="G977" s="28"/>
      <c r="H977" s="13"/>
      <c r="I977" s="28"/>
      <c r="M977" s="31"/>
      <c r="N977" s="31"/>
      <c r="O977" s="31"/>
      <c r="P977" s="31"/>
      <c r="Q977" s="31"/>
      <c r="R977" s="31"/>
      <c r="S977" s="31"/>
      <c r="T977" s="31"/>
      <c r="U977" s="31"/>
      <c r="Y977" s="31"/>
      <c r="Z977" s="31"/>
      <c r="AA977" s="31"/>
    </row>
    <row r="978" spans="1:27" s="6" customFormat="1">
      <c r="A978" s="10"/>
      <c r="B978" s="31"/>
      <c r="C978" s="177"/>
      <c r="D978" s="31"/>
      <c r="E978" s="178" t="str">
        <f>IF($C978="","",VLOOKUP($C978,分類コード!$B$1:$C$11,2,0))</f>
        <v/>
      </c>
      <c r="F978" s="30"/>
      <c r="G978" s="28"/>
      <c r="H978" s="13"/>
      <c r="I978" s="28"/>
      <c r="M978" s="31"/>
      <c r="N978" s="31"/>
      <c r="O978" s="31"/>
      <c r="P978" s="31"/>
      <c r="Q978" s="31"/>
      <c r="R978" s="31"/>
      <c r="S978" s="31"/>
      <c r="T978" s="31"/>
      <c r="U978" s="31"/>
      <c r="Y978" s="31"/>
      <c r="Z978" s="31"/>
      <c r="AA978" s="31"/>
    </row>
    <row r="979" spans="1:27" s="6" customFormat="1">
      <c r="A979" s="10"/>
      <c r="B979" s="31"/>
      <c r="C979" s="177"/>
      <c r="D979" s="31"/>
      <c r="E979" s="178" t="str">
        <f>IF($C979="","",VLOOKUP($C979,分類コード!$B$1:$C$11,2,0))</f>
        <v/>
      </c>
      <c r="F979" s="30"/>
      <c r="G979" s="28"/>
      <c r="H979" s="13"/>
      <c r="I979" s="28"/>
      <c r="M979" s="31"/>
      <c r="N979" s="31"/>
      <c r="O979" s="31"/>
      <c r="P979" s="31"/>
      <c r="Q979" s="31"/>
      <c r="R979" s="31"/>
      <c r="S979" s="31"/>
      <c r="T979" s="31"/>
      <c r="U979" s="31"/>
      <c r="Y979" s="31"/>
      <c r="Z979" s="31"/>
      <c r="AA979" s="31"/>
    </row>
    <row r="980" spans="1:27" s="6" customFormat="1">
      <c r="A980" s="10"/>
      <c r="B980" s="31"/>
      <c r="C980" s="177"/>
      <c r="D980" s="31"/>
      <c r="E980" s="178" t="str">
        <f>IF($C980="","",VLOOKUP($C980,分類コード!$B$1:$C$11,2,0))</f>
        <v/>
      </c>
      <c r="F980" s="30"/>
      <c r="G980" s="28"/>
      <c r="H980" s="13"/>
      <c r="I980" s="28"/>
      <c r="M980" s="31"/>
      <c r="N980" s="31"/>
      <c r="O980" s="31"/>
      <c r="P980" s="31"/>
      <c r="Q980" s="31"/>
      <c r="R980" s="31"/>
      <c r="S980" s="31"/>
      <c r="T980" s="31"/>
      <c r="U980" s="31"/>
      <c r="Y980" s="31"/>
      <c r="Z980" s="31"/>
      <c r="AA980" s="31"/>
    </row>
    <row r="981" spans="1:27" s="6" customFormat="1">
      <c r="A981" s="10"/>
      <c r="B981" s="31"/>
      <c r="C981" s="177"/>
      <c r="D981" s="31"/>
      <c r="E981" s="178" t="str">
        <f>IF($C981="","",VLOOKUP($C981,分類コード!$B$1:$C$11,2,0))</f>
        <v/>
      </c>
      <c r="F981" s="30"/>
      <c r="G981" s="28"/>
      <c r="H981" s="13"/>
      <c r="I981" s="28"/>
      <c r="M981" s="31"/>
      <c r="N981" s="31"/>
      <c r="O981" s="31"/>
      <c r="P981" s="31"/>
      <c r="Q981" s="31"/>
      <c r="R981" s="31"/>
      <c r="S981" s="31"/>
      <c r="T981" s="31"/>
      <c r="U981" s="31"/>
      <c r="Y981" s="31"/>
      <c r="Z981" s="31"/>
      <c r="AA981" s="31"/>
    </row>
    <row r="982" spans="1:27" s="6" customFormat="1">
      <c r="A982" s="10"/>
      <c r="B982" s="31"/>
      <c r="C982" s="177"/>
      <c r="D982" s="31"/>
      <c r="E982" s="178" t="str">
        <f>IF($C982="","",VLOOKUP($C982,分類コード!$B$1:$C$11,2,0))</f>
        <v/>
      </c>
      <c r="F982" s="30"/>
      <c r="G982" s="28"/>
      <c r="H982" s="13"/>
      <c r="I982" s="28"/>
      <c r="M982" s="31"/>
      <c r="N982" s="31"/>
      <c r="O982" s="31"/>
      <c r="P982" s="31"/>
      <c r="Q982" s="31"/>
      <c r="R982" s="31"/>
      <c r="S982" s="31"/>
      <c r="T982" s="31"/>
      <c r="U982" s="31"/>
      <c r="Y982" s="31"/>
      <c r="Z982" s="31"/>
      <c r="AA982" s="31"/>
    </row>
    <row r="983" spans="1:27" s="6" customFormat="1">
      <c r="A983" s="10"/>
      <c r="B983" s="31"/>
      <c r="C983" s="177"/>
      <c r="D983" s="31"/>
      <c r="E983" s="178" t="str">
        <f>IF($C983="","",VLOOKUP($C983,分類コード!$B$1:$C$11,2,0))</f>
        <v/>
      </c>
      <c r="F983" s="30"/>
      <c r="G983" s="28"/>
      <c r="H983" s="13"/>
      <c r="I983" s="28"/>
      <c r="M983" s="31"/>
      <c r="N983" s="31"/>
      <c r="O983" s="31"/>
      <c r="P983" s="31"/>
      <c r="Q983" s="31"/>
      <c r="R983" s="31"/>
      <c r="S983" s="31"/>
      <c r="T983" s="31"/>
      <c r="U983" s="31"/>
      <c r="Y983" s="31"/>
      <c r="Z983" s="31"/>
      <c r="AA983" s="31"/>
    </row>
    <row r="984" spans="1:27" s="6" customFormat="1">
      <c r="A984" s="10"/>
      <c r="B984" s="31"/>
      <c r="C984" s="177"/>
      <c r="D984" s="31"/>
      <c r="E984" s="178" t="str">
        <f>IF($C984="","",VLOOKUP($C984,分類コード!$B$1:$C$11,2,0))</f>
        <v/>
      </c>
      <c r="F984" s="30"/>
      <c r="G984" s="28"/>
      <c r="H984" s="13"/>
      <c r="I984" s="28"/>
      <c r="M984" s="31"/>
      <c r="N984" s="31"/>
      <c r="O984" s="31"/>
      <c r="P984" s="31"/>
      <c r="Q984" s="31"/>
      <c r="R984" s="31"/>
      <c r="S984" s="31"/>
      <c r="T984" s="31"/>
      <c r="U984" s="31"/>
      <c r="Y984" s="31"/>
      <c r="Z984" s="31"/>
      <c r="AA984" s="31"/>
    </row>
    <row r="985" spans="1:27" s="6" customFormat="1">
      <c r="A985" s="10"/>
      <c r="B985" s="31"/>
      <c r="C985" s="177"/>
      <c r="D985" s="31"/>
      <c r="E985" s="178" t="str">
        <f>IF($C985="","",VLOOKUP($C985,分類コード!$B$1:$C$11,2,0))</f>
        <v/>
      </c>
      <c r="F985" s="30"/>
      <c r="G985" s="28"/>
      <c r="H985" s="13"/>
      <c r="I985" s="28"/>
      <c r="M985" s="31"/>
      <c r="N985" s="31"/>
      <c r="O985" s="31"/>
      <c r="P985" s="31"/>
      <c r="Q985" s="31"/>
      <c r="R985" s="31"/>
      <c r="S985" s="31"/>
      <c r="T985" s="31"/>
      <c r="U985" s="31"/>
      <c r="Y985" s="31"/>
      <c r="Z985" s="31"/>
      <c r="AA985" s="31"/>
    </row>
    <row r="986" spans="1:27" s="6" customFormat="1">
      <c r="A986" s="10"/>
      <c r="B986" s="31"/>
      <c r="C986" s="177"/>
      <c r="D986" s="31"/>
      <c r="E986" s="178" t="str">
        <f>IF($C986="","",VLOOKUP($C986,分類コード!$B$1:$C$11,2,0))</f>
        <v/>
      </c>
      <c r="F986" s="30"/>
      <c r="G986" s="28"/>
      <c r="H986" s="13"/>
      <c r="I986" s="28"/>
      <c r="M986" s="31"/>
      <c r="N986" s="31"/>
      <c r="O986" s="31"/>
      <c r="P986" s="31"/>
      <c r="Q986" s="31"/>
      <c r="R986" s="31"/>
      <c r="S986" s="31"/>
      <c r="T986" s="31"/>
      <c r="U986" s="31"/>
      <c r="Y986" s="31"/>
      <c r="Z986" s="31"/>
      <c r="AA986" s="31"/>
    </row>
    <row r="987" spans="1:27" s="6" customFormat="1">
      <c r="A987" s="10"/>
      <c r="B987" s="31"/>
      <c r="C987" s="177"/>
      <c r="D987" s="31"/>
      <c r="E987" s="178" t="str">
        <f>IF($C987="","",VLOOKUP($C987,分類コード!$B$1:$C$11,2,0))</f>
        <v/>
      </c>
      <c r="F987" s="30"/>
      <c r="G987" s="28"/>
      <c r="H987" s="13"/>
      <c r="I987" s="28"/>
      <c r="M987" s="31"/>
      <c r="N987" s="31"/>
      <c r="O987" s="31"/>
      <c r="P987" s="31"/>
      <c r="Q987" s="31"/>
      <c r="R987" s="31"/>
      <c r="S987" s="31"/>
      <c r="T987" s="31"/>
      <c r="U987" s="31"/>
      <c r="Y987" s="31"/>
      <c r="Z987" s="31"/>
      <c r="AA987" s="31"/>
    </row>
    <row r="988" spans="1:27" s="6" customFormat="1">
      <c r="A988" s="10"/>
      <c r="B988" s="31"/>
      <c r="C988" s="177"/>
      <c r="D988" s="31"/>
      <c r="E988" s="178" t="str">
        <f>IF($C988="","",VLOOKUP($C988,分類コード!$B$1:$C$11,2,0))</f>
        <v/>
      </c>
      <c r="F988" s="30"/>
      <c r="G988" s="28"/>
      <c r="H988" s="13"/>
      <c r="I988" s="28"/>
      <c r="M988" s="31"/>
      <c r="N988" s="31"/>
      <c r="O988" s="31"/>
      <c r="P988" s="31"/>
      <c r="Q988" s="31"/>
      <c r="R988" s="31"/>
      <c r="S988" s="31"/>
      <c r="T988" s="31"/>
      <c r="U988" s="31"/>
      <c r="Y988" s="31"/>
      <c r="Z988" s="31"/>
      <c r="AA988" s="31"/>
    </row>
    <row r="989" spans="1:27" s="6" customFormat="1">
      <c r="A989" s="10"/>
      <c r="B989" s="31"/>
      <c r="C989" s="177"/>
      <c r="D989" s="31"/>
      <c r="E989" s="178" t="str">
        <f>IF($C989="","",VLOOKUP($C989,分類コード!$B$1:$C$11,2,0))</f>
        <v/>
      </c>
      <c r="F989" s="30"/>
      <c r="G989" s="28"/>
      <c r="H989" s="13"/>
      <c r="I989" s="28"/>
      <c r="M989" s="31"/>
      <c r="N989" s="31"/>
      <c r="O989" s="31"/>
      <c r="P989" s="31"/>
      <c r="Q989" s="31"/>
      <c r="R989" s="31"/>
      <c r="S989" s="31"/>
      <c r="T989" s="31"/>
      <c r="U989" s="31"/>
      <c r="Y989" s="31"/>
      <c r="Z989" s="31"/>
      <c r="AA989" s="31"/>
    </row>
    <row r="990" spans="1:27" s="6" customFormat="1">
      <c r="A990" s="10"/>
      <c r="B990" s="31"/>
      <c r="C990" s="177"/>
      <c r="D990" s="31"/>
      <c r="E990" s="178" t="str">
        <f>IF($C990="","",VLOOKUP($C990,分類コード!$B$1:$C$11,2,0))</f>
        <v/>
      </c>
      <c r="F990" s="30"/>
      <c r="G990" s="28"/>
      <c r="H990" s="13"/>
      <c r="I990" s="28"/>
      <c r="M990" s="31"/>
      <c r="N990" s="31"/>
      <c r="O990" s="31"/>
      <c r="P990" s="31"/>
      <c r="Q990" s="31"/>
      <c r="R990" s="31"/>
      <c r="S990" s="31"/>
      <c r="T990" s="31"/>
      <c r="U990" s="31"/>
      <c r="Y990" s="31"/>
      <c r="Z990" s="31"/>
      <c r="AA990" s="31"/>
    </row>
    <row r="991" spans="1:27" s="6" customFormat="1">
      <c r="A991" s="10"/>
      <c r="B991" s="31"/>
      <c r="C991" s="177"/>
      <c r="D991" s="31"/>
      <c r="E991" s="178" t="str">
        <f>IF($C991="","",VLOOKUP($C991,分類コード!$B$1:$C$11,2,0))</f>
        <v/>
      </c>
      <c r="F991" s="30"/>
      <c r="G991" s="28"/>
      <c r="H991" s="13"/>
      <c r="I991" s="28"/>
      <c r="M991" s="31"/>
      <c r="N991" s="31"/>
      <c r="O991" s="31"/>
      <c r="P991" s="31"/>
      <c r="Q991" s="31"/>
      <c r="R991" s="31"/>
      <c r="S991" s="31"/>
      <c r="T991" s="31"/>
      <c r="U991" s="31"/>
      <c r="Y991" s="31"/>
      <c r="Z991" s="31"/>
      <c r="AA991" s="31"/>
    </row>
    <row r="992" spans="1:27" s="6" customFormat="1">
      <c r="A992" s="10"/>
      <c r="B992" s="31"/>
      <c r="C992" s="177"/>
      <c r="D992" s="31"/>
      <c r="E992" s="178" t="str">
        <f>IF($C992="","",VLOOKUP($C992,分類コード!$B$1:$C$11,2,0))</f>
        <v/>
      </c>
      <c r="F992" s="30"/>
      <c r="G992" s="28"/>
      <c r="H992" s="13"/>
      <c r="I992" s="28"/>
      <c r="M992" s="31"/>
      <c r="N992" s="31"/>
      <c r="O992" s="31"/>
      <c r="P992" s="31"/>
      <c r="Q992" s="31"/>
      <c r="R992" s="31"/>
      <c r="S992" s="31"/>
      <c r="T992" s="31"/>
      <c r="U992" s="31"/>
      <c r="Y992" s="31"/>
      <c r="Z992" s="31"/>
      <c r="AA992" s="31"/>
    </row>
    <row r="993" spans="1:27" s="6" customFormat="1">
      <c r="A993" s="10"/>
      <c r="B993" s="31"/>
      <c r="C993" s="177"/>
      <c r="D993" s="31"/>
      <c r="E993" s="178" t="str">
        <f>IF($C993="","",VLOOKUP($C993,分類コード!$B$1:$C$11,2,0))</f>
        <v/>
      </c>
      <c r="F993" s="30"/>
      <c r="G993" s="28"/>
      <c r="H993" s="13"/>
      <c r="I993" s="28"/>
      <c r="M993" s="31"/>
      <c r="N993" s="31"/>
      <c r="O993" s="31"/>
      <c r="P993" s="31"/>
      <c r="Q993" s="31"/>
      <c r="R993" s="31"/>
      <c r="S993" s="31"/>
      <c r="T993" s="31"/>
      <c r="U993" s="31"/>
      <c r="Y993" s="31"/>
      <c r="Z993" s="31"/>
      <c r="AA993" s="31"/>
    </row>
    <row r="994" spans="1:27" s="6" customFormat="1">
      <c r="A994" s="10"/>
      <c r="B994" s="31"/>
      <c r="C994" s="177"/>
      <c r="D994" s="31"/>
      <c r="E994" s="178" t="str">
        <f>IF($C994="","",VLOOKUP($C994,分類コード!$B$1:$C$11,2,0))</f>
        <v/>
      </c>
      <c r="F994" s="30"/>
      <c r="G994" s="28"/>
      <c r="H994" s="13"/>
      <c r="I994" s="28"/>
      <c r="M994" s="31"/>
      <c r="N994" s="31"/>
      <c r="O994" s="31"/>
      <c r="P994" s="31"/>
      <c r="Q994" s="31"/>
      <c r="R994" s="31"/>
      <c r="S994" s="31"/>
      <c r="T994" s="31"/>
      <c r="U994" s="31"/>
      <c r="Y994" s="31"/>
      <c r="Z994" s="31"/>
      <c r="AA994" s="31"/>
    </row>
    <row r="995" spans="1:27" s="6" customFormat="1">
      <c r="A995" s="10"/>
      <c r="B995" s="31"/>
      <c r="C995" s="177"/>
      <c r="D995" s="31"/>
      <c r="E995" s="178" t="str">
        <f>IF($C995="","",VLOOKUP($C995,分類コード!$B$1:$C$11,2,0))</f>
        <v/>
      </c>
      <c r="F995" s="30"/>
      <c r="G995" s="28"/>
      <c r="H995" s="13"/>
      <c r="I995" s="28"/>
      <c r="M995" s="31"/>
      <c r="N995" s="31"/>
      <c r="O995" s="31"/>
      <c r="P995" s="31"/>
      <c r="Q995" s="31"/>
      <c r="R995" s="31"/>
      <c r="S995" s="31"/>
      <c r="T995" s="31"/>
      <c r="U995" s="31"/>
      <c r="Y995" s="31"/>
      <c r="Z995" s="31"/>
      <c r="AA995" s="31"/>
    </row>
    <row r="996" spans="1:27" s="6" customFormat="1">
      <c r="A996" s="10"/>
      <c r="B996" s="31"/>
      <c r="C996" s="177"/>
      <c r="D996" s="31"/>
      <c r="E996" s="178" t="str">
        <f>IF($C996="","",VLOOKUP($C996,分類コード!$B$1:$C$11,2,0))</f>
        <v/>
      </c>
      <c r="F996" s="30"/>
      <c r="G996" s="28"/>
      <c r="H996" s="13"/>
      <c r="I996" s="28"/>
      <c r="M996" s="31"/>
      <c r="N996" s="31"/>
      <c r="O996" s="31"/>
      <c r="P996" s="31"/>
      <c r="Q996" s="31"/>
      <c r="R996" s="31"/>
      <c r="S996" s="31"/>
      <c r="T996" s="31"/>
      <c r="U996" s="31"/>
      <c r="Y996" s="31"/>
      <c r="Z996" s="31"/>
      <c r="AA996" s="31"/>
    </row>
    <row r="997" spans="1:27" s="6" customFormat="1">
      <c r="A997" s="10"/>
      <c r="B997" s="31"/>
      <c r="C997" s="177"/>
      <c r="D997" s="31"/>
      <c r="E997" s="178" t="str">
        <f>IF($C997="","",VLOOKUP($C997,分類コード!$B$1:$C$11,2,0))</f>
        <v/>
      </c>
      <c r="F997" s="30"/>
      <c r="G997" s="28"/>
      <c r="H997" s="13"/>
      <c r="I997" s="28"/>
      <c r="M997" s="31"/>
      <c r="N997" s="31"/>
      <c r="O997" s="31"/>
      <c r="P997" s="31"/>
      <c r="Q997" s="31"/>
      <c r="R997" s="31"/>
      <c r="S997" s="31"/>
      <c r="T997" s="31"/>
      <c r="U997" s="31"/>
      <c r="Y997" s="31"/>
      <c r="Z997" s="31"/>
      <c r="AA997" s="31"/>
    </row>
    <row r="998" spans="1:27" s="6" customFormat="1">
      <c r="A998" s="10"/>
      <c r="B998" s="31"/>
      <c r="C998" s="177"/>
      <c r="D998" s="31"/>
      <c r="E998" s="178" t="str">
        <f>IF($C998="","",VLOOKUP($C998,分類コード!$B$1:$C$11,2,0))</f>
        <v/>
      </c>
      <c r="F998" s="30"/>
      <c r="G998" s="28"/>
      <c r="H998" s="13"/>
      <c r="I998" s="28"/>
      <c r="M998" s="31"/>
      <c r="N998" s="31"/>
      <c r="O998" s="31"/>
      <c r="P998" s="31"/>
      <c r="Q998" s="31"/>
      <c r="R998" s="31"/>
      <c r="S998" s="31"/>
      <c r="T998" s="31"/>
      <c r="U998" s="31"/>
      <c r="Y998" s="31"/>
      <c r="Z998" s="31"/>
      <c r="AA998" s="31"/>
    </row>
    <row r="999" spans="1:27" s="6" customFormat="1">
      <c r="A999" s="10"/>
      <c r="B999" s="31"/>
      <c r="C999" s="177"/>
      <c r="D999" s="31"/>
      <c r="E999" s="178" t="str">
        <f>IF($C999="","",VLOOKUP($C999,分類コード!$B$1:$C$11,2,0))</f>
        <v/>
      </c>
      <c r="F999" s="30"/>
      <c r="G999" s="28"/>
      <c r="H999" s="13"/>
      <c r="I999" s="28"/>
      <c r="M999" s="31"/>
      <c r="N999" s="31"/>
      <c r="O999" s="31"/>
      <c r="P999" s="31"/>
      <c r="Q999" s="31"/>
      <c r="R999" s="31"/>
      <c r="S999" s="31"/>
      <c r="T999" s="31"/>
      <c r="U999" s="31"/>
      <c r="Y999" s="31"/>
      <c r="Z999" s="31"/>
      <c r="AA999" s="31"/>
    </row>
    <row r="1000" spans="1:27" s="6" customFormat="1">
      <c r="A1000" s="10"/>
      <c r="B1000" s="31"/>
      <c r="C1000" s="177"/>
      <c r="D1000" s="31"/>
      <c r="E1000" s="178" t="str">
        <f>IF($C1000="","",VLOOKUP($C1000,分類コード!$B$1:$C$11,2,0))</f>
        <v/>
      </c>
      <c r="F1000" s="30"/>
      <c r="G1000" s="28"/>
      <c r="H1000" s="13"/>
      <c r="I1000" s="28"/>
      <c r="M1000" s="31"/>
      <c r="N1000" s="31"/>
      <c r="O1000" s="31"/>
      <c r="P1000" s="31"/>
      <c r="Q1000" s="31"/>
      <c r="R1000" s="31"/>
      <c r="S1000" s="31"/>
      <c r="T1000" s="31"/>
      <c r="U1000" s="31"/>
      <c r="Y1000" s="31"/>
      <c r="Z1000" s="31"/>
      <c r="AA1000" s="31"/>
    </row>
    <row r="1001" spans="1:27" s="6" customFormat="1">
      <c r="A1001" s="10"/>
      <c r="B1001" s="31"/>
      <c r="C1001" s="177"/>
      <c r="D1001" s="31"/>
      <c r="E1001" s="178" t="str">
        <f>IF($C1001="","",VLOOKUP($C1001,分類コード!$B$1:$C$11,2,0))</f>
        <v/>
      </c>
      <c r="F1001" s="30"/>
      <c r="G1001" s="28"/>
      <c r="H1001" s="13"/>
      <c r="I1001" s="28"/>
      <c r="M1001" s="31"/>
      <c r="N1001" s="31"/>
      <c r="O1001" s="31"/>
      <c r="P1001" s="31"/>
      <c r="Q1001" s="31"/>
      <c r="R1001" s="31"/>
      <c r="S1001" s="31"/>
      <c r="T1001" s="31"/>
      <c r="U1001" s="31"/>
      <c r="Y1001" s="31"/>
      <c r="Z1001" s="31"/>
      <c r="AA1001" s="31"/>
    </row>
    <row r="1002" spans="1:27" s="6" customFormat="1">
      <c r="A1002" s="10"/>
      <c r="B1002" s="31"/>
      <c r="C1002" s="177"/>
      <c r="D1002" s="31"/>
      <c r="E1002" s="178" t="str">
        <f>IF($C1002="","",VLOOKUP($C1002,分類コード!$B$1:$C$11,2,0))</f>
        <v/>
      </c>
      <c r="F1002" s="30"/>
      <c r="G1002" s="28"/>
      <c r="H1002" s="13"/>
      <c r="I1002" s="28"/>
      <c r="M1002" s="31"/>
      <c r="N1002" s="31"/>
      <c r="O1002" s="31"/>
      <c r="P1002" s="31"/>
      <c r="Q1002" s="31"/>
      <c r="R1002" s="31"/>
      <c r="S1002" s="31"/>
      <c r="T1002" s="31"/>
      <c r="U1002" s="31"/>
      <c r="Y1002" s="31"/>
      <c r="Z1002" s="31"/>
      <c r="AA1002" s="31"/>
    </row>
    <row r="1003" spans="1:27" s="6" customFormat="1">
      <c r="A1003" s="10"/>
      <c r="B1003" s="31"/>
      <c r="C1003" s="177"/>
      <c r="D1003" s="31"/>
      <c r="E1003" s="178" t="str">
        <f>IF($C1003="","",VLOOKUP($C1003,分類コード!$B$1:$C$11,2,0))</f>
        <v/>
      </c>
      <c r="F1003" s="30"/>
      <c r="G1003" s="28"/>
      <c r="H1003" s="13"/>
      <c r="I1003" s="28"/>
      <c r="M1003" s="31"/>
      <c r="N1003" s="31"/>
      <c r="O1003" s="31"/>
      <c r="P1003" s="31"/>
      <c r="Q1003" s="31"/>
      <c r="R1003" s="31"/>
      <c r="S1003" s="31"/>
      <c r="T1003" s="31"/>
      <c r="U1003" s="31"/>
      <c r="Y1003" s="31"/>
      <c r="Z1003" s="31"/>
      <c r="AA1003" s="31"/>
    </row>
    <row r="1004" spans="1:27" s="6" customFormat="1">
      <c r="A1004" s="10"/>
      <c r="B1004" s="31"/>
      <c r="C1004" s="177"/>
      <c r="D1004" s="31"/>
      <c r="E1004" s="178" t="str">
        <f>IF($C1004="","",VLOOKUP($C1004,分類コード!$B$1:$C$11,2,0))</f>
        <v/>
      </c>
      <c r="F1004" s="30"/>
      <c r="G1004" s="28"/>
      <c r="H1004" s="13"/>
      <c r="I1004" s="28"/>
      <c r="M1004" s="31"/>
      <c r="N1004" s="31"/>
      <c r="O1004" s="31"/>
      <c r="P1004" s="31"/>
      <c r="Q1004" s="31"/>
      <c r="R1004" s="31"/>
      <c r="S1004" s="31"/>
      <c r="T1004" s="31"/>
      <c r="U1004" s="31"/>
      <c r="Y1004" s="31"/>
      <c r="Z1004" s="31"/>
      <c r="AA1004" s="31"/>
    </row>
    <row r="1005" spans="1:27" s="6" customFormat="1">
      <c r="A1005" s="10"/>
      <c r="B1005" s="31"/>
      <c r="C1005" s="177"/>
      <c r="D1005" s="31"/>
      <c r="E1005" s="178" t="str">
        <f>IF($C1005="","",VLOOKUP($C1005,分類コード!$B$1:$C$11,2,0))</f>
        <v/>
      </c>
      <c r="F1005" s="30"/>
      <c r="G1005" s="28"/>
      <c r="H1005" s="13"/>
      <c r="I1005" s="28"/>
      <c r="M1005" s="31"/>
      <c r="N1005" s="31"/>
      <c r="O1005" s="31"/>
      <c r="P1005" s="31"/>
      <c r="Q1005" s="31"/>
      <c r="R1005" s="31"/>
      <c r="S1005" s="31"/>
      <c r="T1005" s="31"/>
      <c r="U1005" s="31"/>
      <c r="Y1005" s="31"/>
      <c r="Z1005" s="31"/>
      <c r="AA1005" s="31"/>
    </row>
    <row r="1006" spans="1:27" s="6" customFormat="1">
      <c r="A1006" s="10"/>
      <c r="B1006" s="31"/>
      <c r="C1006" s="177"/>
      <c r="D1006" s="31"/>
      <c r="E1006" s="178" t="str">
        <f>IF($C1006="","",VLOOKUP($C1006,分類コード!$B$1:$C$11,2,0))</f>
        <v/>
      </c>
      <c r="F1006" s="30"/>
      <c r="G1006" s="28"/>
      <c r="H1006" s="13"/>
      <c r="I1006" s="28"/>
      <c r="M1006" s="31"/>
      <c r="N1006" s="31"/>
      <c r="O1006" s="31"/>
      <c r="P1006" s="31"/>
      <c r="Q1006" s="31"/>
      <c r="R1006" s="31"/>
      <c r="S1006" s="31"/>
      <c r="T1006" s="31"/>
      <c r="U1006" s="31"/>
      <c r="Y1006" s="31"/>
      <c r="Z1006" s="31"/>
      <c r="AA1006" s="31"/>
    </row>
    <row r="1007" spans="1:27" s="6" customFormat="1">
      <c r="A1007" s="10"/>
      <c r="B1007" s="31"/>
      <c r="C1007" s="177"/>
      <c r="D1007" s="31"/>
      <c r="E1007" s="178" t="str">
        <f>IF($C1007="","",VLOOKUP($C1007,分類コード!$B$1:$C$11,2,0))</f>
        <v/>
      </c>
      <c r="F1007" s="30"/>
      <c r="G1007" s="28"/>
      <c r="H1007" s="13"/>
      <c r="I1007" s="28"/>
      <c r="M1007" s="31"/>
      <c r="N1007" s="31"/>
      <c r="O1007" s="31"/>
      <c r="P1007" s="31"/>
      <c r="Q1007" s="31"/>
      <c r="R1007" s="31"/>
      <c r="S1007" s="31"/>
      <c r="T1007" s="31"/>
      <c r="U1007" s="31"/>
      <c r="Y1007" s="31"/>
      <c r="Z1007" s="31"/>
      <c r="AA1007" s="31"/>
    </row>
    <row r="1008" spans="1:27" s="6" customFormat="1">
      <c r="A1008" s="10"/>
      <c r="B1008" s="31"/>
      <c r="C1008" s="177"/>
      <c r="D1008" s="31"/>
      <c r="E1008" s="178" t="str">
        <f>IF($C1008="","",VLOOKUP($C1008,分類コード!$B$1:$C$11,2,0))</f>
        <v/>
      </c>
      <c r="F1008" s="30"/>
      <c r="G1008" s="28"/>
      <c r="H1008" s="13"/>
      <c r="I1008" s="28"/>
      <c r="M1008" s="31"/>
      <c r="N1008" s="31"/>
      <c r="O1008" s="31"/>
      <c r="P1008" s="31"/>
      <c r="Q1008" s="31"/>
      <c r="R1008" s="31"/>
      <c r="S1008" s="31"/>
      <c r="T1008" s="31"/>
      <c r="U1008" s="31"/>
      <c r="Y1008" s="31"/>
      <c r="Z1008" s="31"/>
      <c r="AA1008" s="31"/>
    </row>
    <row r="1009" spans="1:27" s="6" customFormat="1">
      <c r="A1009" s="10"/>
      <c r="B1009" s="31"/>
      <c r="C1009" s="177"/>
      <c r="D1009" s="31"/>
      <c r="E1009" s="178" t="str">
        <f>IF($C1009="","",VLOOKUP($C1009,分類コード!$B$1:$C$11,2,0))</f>
        <v/>
      </c>
      <c r="F1009" s="30"/>
      <c r="G1009" s="28"/>
      <c r="H1009" s="13"/>
      <c r="I1009" s="28"/>
      <c r="M1009" s="31"/>
      <c r="N1009" s="31"/>
      <c r="O1009" s="31"/>
      <c r="P1009" s="31"/>
      <c r="Q1009" s="31"/>
      <c r="R1009" s="31"/>
      <c r="S1009" s="31"/>
      <c r="T1009" s="31"/>
      <c r="U1009" s="31"/>
      <c r="Y1009" s="31"/>
      <c r="Z1009" s="31"/>
      <c r="AA1009" s="31"/>
    </row>
    <row r="1010" spans="1:27" s="6" customFormat="1">
      <c r="A1010" s="10"/>
      <c r="B1010" s="31"/>
      <c r="C1010" s="177"/>
      <c r="D1010" s="31"/>
      <c r="E1010" s="178" t="str">
        <f>IF($C1010="","",VLOOKUP($C1010,分類コード!$B$1:$C$11,2,0))</f>
        <v/>
      </c>
      <c r="F1010" s="30"/>
      <c r="G1010" s="28"/>
      <c r="H1010" s="13"/>
      <c r="I1010" s="28"/>
      <c r="M1010" s="31"/>
      <c r="N1010" s="31"/>
      <c r="O1010" s="31"/>
      <c r="P1010" s="31"/>
      <c r="Q1010" s="31"/>
      <c r="R1010" s="31"/>
      <c r="S1010" s="31"/>
      <c r="T1010" s="31"/>
      <c r="U1010" s="31"/>
      <c r="Y1010" s="31"/>
      <c r="Z1010" s="31"/>
      <c r="AA1010" s="31"/>
    </row>
    <row r="1011" spans="1:27" s="6" customFormat="1">
      <c r="A1011" s="10"/>
      <c r="B1011" s="31"/>
      <c r="C1011" s="177"/>
      <c r="D1011" s="31"/>
      <c r="E1011" s="178" t="str">
        <f>IF($C1011="","",VLOOKUP($C1011,分類コード!$B$1:$C$11,2,0))</f>
        <v/>
      </c>
      <c r="F1011" s="30"/>
      <c r="G1011" s="28"/>
      <c r="H1011" s="13"/>
      <c r="I1011" s="28"/>
      <c r="M1011" s="31"/>
      <c r="N1011" s="31"/>
      <c r="O1011" s="31"/>
      <c r="P1011" s="31"/>
      <c r="Q1011" s="31"/>
      <c r="R1011" s="31"/>
      <c r="S1011" s="31"/>
      <c r="T1011" s="31"/>
      <c r="U1011" s="31"/>
      <c r="Y1011" s="31"/>
      <c r="Z1011" s="31"/>
      <c r="AA1011" s="31"/>
    </row>
    <row r="1012" spans="1:27" s="6" customFormat="1">
      <c r="A1012" s="10"/>
      <c r="B1012" s="31"/>
      <c r="C1012" s="177"/>
      <c r="D1012" s="31"/>
      <c r="E1012" s="178" t="str">
        <f>IF($C1012="","",VLOOKUP($C1012,分類コード!$B$1:$C$11,2,0))</f>
        <v/>
      </c>
      <c r="F1012" s="30"/>
      <c r="G1012" s="28"/>
      <c r="H1012" s="13"/>
      <c r="I1012" s="28"/>
      <c r="M1012" s="31"/>
      <c r="N1012" s="31"/>
      <c r="O1012" s="31"/>
      <c r="P1012" s="31"/>
      <c r="Q1012" s="31"/>
      <c r="R1012" s="31"/>
      <c r="S1012" s="31"/>
      <c r="T1012" s="31"/>
      <c r="U1012" s="31"/>
      <c r="Y1012" s="31"/>
      <c r="Z1012" s="31"/>
      <c r="AA1012" s="31"/>
    </row>
    <row r="1013" spans="1:27" s="6" customFormat="1">
      <c r="A1013" s="10"/>
      <c r="B1013" s="31"/>
      <c r="C1013" s="177"/>
      <c r="D1013" s="31"/>
      <c r="E1013" s="178" t="str">
        <f>IF($C1013="","",VLOOKUP($C1013,分類コード!$B$1:$C$11,2,0))</f>
        <v/>
      </c>
      <c r="F1013" s="30"/>
      <c r="G1013" s="28"/>
      <c r="H1013" s="13"/>
      <c r="I1013" s="28"/>
      <c r="M1013" s="31"/>
      <c r="N1013" s="31"/>
      <c r="O1013" s="31"/>
      <c r="P1013" s="31"/>
      <c r="Q1013" s="31"/>
      <c r="R1013" s="31"/>
      <c r="S1013" s="31"/>
      <c r="T1013" s="31"/>
      <c r="U1013" s="31"/>
      <c r="Y1013" s="31"/>
      <c r="Z1013" s="31"/>
      <c r="AA1013" s="31"/>
    </row>
    <row r="1014" spans="1:27" s="6" customFormat="1">
      <c r="A1014" s="10"/>
      <c r="B1014" s="31"/>
      <c r="C1014" s="177"/>
      <c r="D1014" s="31"/>
      <c r="E1014" s="178" t="str">
        <f>IF($C1014="","",VLOOKUP($C1014,分類コード!$B$1:$C$11,2,0))</f>
        <v/>
      </c>
      <c r="F1014" s="30"/>
      <c r="G1014" s="28"/>
      <c r="H1014" s="13"/>
      <c r="I1014" s="28"/>
      <c r="M1014" s="31"/>
      <c r="N1014" s="31"/>
      <c r="O1014" s="31"/>
      <c r="P1014" s="31"/>
      <c r="Q1014" s="31"/>
      <c r="R1014" s="31"/>
      <c r="S1014" s="31"/>
      <c r="T1014" s="31"/>
      <c r="U1014" s="31"/>
      <c r="Y1014" s="31"/>
      <c r="Z1014" s="31"/>
      <c r="AA1014" s="31"/>
    </row>
    <row r="1015" spans="1:27" s="6" customFormat="1">
      <c r="A1015" s="10"/>
      <c r="B1015" s="31"/>
      <c r="C1015" s="177"/>
      <c r="D1015" s="31"/>
      <c r="E1015" s="178" t="str">
        <f>IF($C1015="","",VLOOKUP($C1015,分類コード!$B$1:$C$11,2,0))</f>
        <v/>
      </c>
      <c r="F1015" s="30"/>
      <c r="G1015" s="28"/>
      <c r="H1015" s="13"/>
      <c r="I1015" s="28"/>
      <c r="M1015" s="31"/>
      <c r="N1015" s="31"/>
      <c r="O1015" s="31"/>
      <c r="P1015" s="31"/>
      <c r="Q1015" s="31"/>
      <c r="R1015" s="31"/>
      <c r="S1015" s="31"/>
      <c r="T1015" s="31"/>
      <c r="U1015" s="31"/>
      <c r="Y1015" s="31"/>
      <c r="Z1015" s="31"/>
      <c r="AA1015" s="31"/>
    </row>
    <row r="1016" spans="1:27" s="6" customFormat="1">
      <c r="A1016" s="10"/>
      <c r="B1016" s="31"/>
      <c r="C1016" s="177"/>
      <c r="D1016" s="31"/>
      <c r="E1016" s="178" t="str">
        <f>IF($C1016="","",VLOOKUP($C1016,分類コード!$B$1:$C$11,2,0))</f>
        <v/>
      </c>
      <c r="F1016" s="30"/>
      <c r="G1016" s="28"/>
      <c r="H1016" s="13"/>
      <c r="I1016" s="28"/>
      <c r="M1016" s="31"/>
      <c r="N1016" s="31"/>
      <c r="O1016" s="31"/>
      <c r="P1016" s="31"/>
      <c r="Q1016" s="31"/>
      <c r="R1016" s="31"/>
      <c r="S1016" s="31"/>
      <c r="T1016" s="31"/>
      <c r="U1016" s="31"/>
      <c r="Y1016" s="31"/>
      <c r="Z1016" s="31"/>
      <c r="AA1016" s="31"/>
    </row>
    <row r="1017" spans="1:27" s="6" customFormat="1">
      <c r="A1017" s="10"/>
      <c r="B1017" s="31"/>
      <c r="C1017" s="177"/>
      <c r="D1017" s="31"/>
      <c r="E1017" s="178" t="str">
        <f>IF($C1017="","",VLOOKUP($C1017,分類コード!$B$1:$C$11,2,0))</f>
        <v/>
      </c>
      <c r="F1017" s="30"/>
      <c r="G1017" s="28"/>
      <c r="H1017" s="13"/>
      <c r="I1017" s="28"/>
      <c r="M1017" s="31"/>
      <c r="N1017" s="31"/>
      <c r="O1017" s="31"/>
      <c r="P1017" s="31"/>
      <c r="Q1017" s="31"/>
      <c r="R1017" s="31"/>
      <c r="S1017" s="31"/>
      <c r="T1017" s="31"/>
      <c r="U1017" s="31"/>
      <c r="Y1017" s="31"/>
      <c r="Z1017" s="31"/>
      <c r="AA1017" s="31"/>
    </row>
    <row r="1018" spans="1:27" s="6" customFormat="1">
      <c r="A1018" s="10"/>
      <c r="B1018" s="31"/>
      <c r="C1018" s="177"/>
      <c r="D1018" s="31"/>
      <c r="E1018" s="178" t="str">
        <f>IF($C1018="","",VLOOKUP($C1018,分類コード!$B$1:$C$11,2,0))</f>
        <v/>
      </c>
      <c r="F1018" s="30"/>
      <c r="G1018" s="28"/>
      <c r="H1018" s="13"/>
      <c r="I1018" s="28"/>
      <c r="M1018" s="31"/>
      <c r="N1018" s="31"/>
      <c r="O1018" s="31"/>
      <c r="P1018" s="31"/>
      <c r="Q1018" s="31"/>
      <c r="R1018" s="31"/>
      <c r="S1018" s="31"/>
      <c r="T1018" s="31"/>
      <c r="U1018" s="31"/>
      <c r="Y1018" s="31"/>
      <c r="Z1018" s="31"/>
      <c r="AA1018" s="31"/>
    </row>
    <row r="1019" spans="1:27" s="6" customFormat="1">
      <c r="A1019" s="10"/>
      <c r="B1019" s="31"/>
      <c r="C1019" s="177"/>
      <c r="D1019" s="31"/>
      <c r="E1019" s="178" t="str">
        <f>IF($C1019="","",VLOOKUP($C1019,分類コード!$B$1:$C$11,2,0))</f>
        <v/>
      </c>
      <c r="F1019" s="30"/>
      <c r="G1019" s="28"/>
      <c r="H1019" s="13"/>
      <c r="I1019" s="28"/>
      <c r="M1019" s="31"/>
      <c r="N1019" s="31"/>
      <c r="O1019" s="31"/>
      <c r="P1019" s="31"/>
      <c r="Q1019" s="31"/>
      <c r="R1019" s="31"/>
      <c r="S1019" s="31"/>
      <c r="T1019" s="31"/>
      <c r="U1019" s="31"/>
      <c r="Y1019" s="31"/>
      <c r="Z1019" s="31"/>
      <c r="AA1019" s="31"/>
    </row>
    <row r="1020" spans="1:27" s="6" customFormat="1">
      <c r="A1020" s="10"/>
      <c r="B1020" s="31"/>
      <c r="C1020" s="177"/>
      <c r="D1020" s="31"/>
      <c r="E1020" s="178" t="str">
        <f>IF($C1020="","",VLOOKUP($C1020,分類コード!$B$1:$C$11,2,0))</f>
        <v/>
      </c>
      <c r="F1020" s="30"/>
      <c r="G1020" s="28"/>
      <c r="H1020" s="13"/>
      <c r="I1020" s="28"/>
      <c r="M1020" s="31"/>
      <c r="N1020" s="31"/>
      <c r="O1020" s="31"/>
      <c r="P1020" s="31"/>
      <c r="Q1020" s="31"/>
      <c r="R1020" s="31"/>
      <c r="S1020" s="31"/>
      <c r="T1020" s="31"/>
      <c r="U1020" s="31"/>
      <c r="Y1020" s="31"/>
      <c r="Z1020" s="31"/>
      <c r="AA1020" s="31"/>
    </row>
    <row r="1021" spans="1:27" s="6" customFormat="1">
      <c r="A1021" s="10"/>
      <c r="B1021" s="31"/>
      <c r="C1021" s="177"/>
      <c r="D1021" s="31"/>
      <c r="E1021" s="178" t="str">
        <f>IF($C1021="","",VLOOKUP($C1021,分類コード!$B$1:$C$11,2,0))</f>
        <v/>
      </c>
      <c r="F1021" s="30"/>
      <c r="G1021" s="28"/>
      <c r="H1021" s="13"/>
      <c r="I1021" s="28"/>
      <c r="M1021" s="31"/>
      <c r="N1021" s="31"/>
      <c r="O1021" s="31"/>
      <c r="P1021" s="31"/>
      <c r="Q1021" s="31"/>
      <c r="R1021" s="31"/>
      <c r="S1021" s="31"/>
      <c r="T1021" s="31"/>
      <c r="U1021" s="31"/>
      <c r="Y1021" s="31"/>
      <c r="Z1021" s="31"/>
      <c r="AA1021" s="31"/>
    </row>
    <row r="1022" spans="1:27" s="6" customFormat="1">
      <c r="A1022" s="10"/>
      <c r="B1022" s="31"/>
      <c r="C1022" s="177"/>
      <c r="D1022" s="31"/>
      <c r="E1022" s="178" t="str">
        <f>IF($C1022="","",VLOOKUP($C1022,分類コード!$B$1:$C$11,2,0))</f>
        <v/>
      </c>
      <c r="F1022" s="30"/>
      <c r="G1022" s="28"/>
      <c r="H1022" s="13"/>
      <c r="I1022" s="28"/>
      <c r="M1022" s="31"/>
      <c r="N1022" s="31"/>
      <c r="O1022" s="31"/>
      <c r="P1022" s="31"/>
      <c r="Q1022" s="31"/>
      <c r="R1022" s="31"/>
      <c r="S1022" s="31"/>
      <c r="T1022" s="31"/>
      <c r="U1022" s="31"/>
      <c r="Y1022" s="31"/>
      <c r="Z1022" s="31"/>
      <c r="AA1022" s="31"/>
    </row>
    <row r="1023" spans="1:27" s="6" customFormat="1">
      <c r="A1023" s="10"/>
      <c r="B1023" s="31"/>
      <c r="C1023" s="177"/>
      <c r="D1023" s="31"/>
      <c r="E1023" s="178" t="str">
        <f>IF($C1023="","",VLOOKUP($C1023,分類コード!$B$1:$C$11,2,0))</f>
        <v/>
      </c>
      <c r="F1023" s="30"/>
      <c r="G1023" s="28"/>
      <c r="H1023" s="13"/>
      <c r="I1023" s="28"/>
      <c r="M1023" s="31"/>
      <c r="N1023" s="31"/>
      <c r="O1023" s="31"/>
      <c r="P1023" s="31"/>
      <c r="Q1023" s="31"/>
      <c r="R1023" s="31"/>
      <c r="S1023" s="31"/>
      <c r="T1023" s="31"/>
      <c r="U1023" s="31"/>
      <c r="Y1023" s="31"/>
      <c r="Z1023" s="31"/>
      <c r="AA1023" s="31"/>
    </row>
    <row r="1024" spans="1:27" s="6" customFormat="1">
      <c r="A1024" s="10"/>
      <c r="B1024" s="31"/>
      <c r="C1024" s="177"/>
      <c r="D1024" s="31"/>
      <c r="E1024" s="178" t="str">
        <f>IF($C1024="","",VLOOKUP($C1024,分類コード!$B$1:$C$11,2,0))</f>
        <v/>
      </c>
      <c r="F1024" s="30"/>
      <c r="G1024" s="28"/>
      <c r="H1024" s="13"/>
      <c r="I1024" s="28"/>
      <c r="M1024" s="31"/>
      <c r="N1024" s="31"/>
      <c r="O1024" s="31"/>
      <c r="P1024" s="31"/>
      <c r="Q1024" s="31"/>
      <c r="R1024" s="31"/>
      <c r="S1024" s="31"/>
      <c r="T1024" s="31"/>
      <c r="U1024" s="31"/>
      <c r="Y1024" s="31"/>
      <c r="Z1024" s="31"/>
      <c r="AA1024" s="31"/>
    </row>
    <row r="1025" spans="1:27" s="6" customFormat="1">
      <c r="A1025" s="10"/>
      <c r="B1025" s="31"/>
      <c r="C1025" s="177"/>
      <c r="D1025" s="31"/>
      <c r="E1025" s="178" t="str">
        <f>IF($C1025="","",VLOOKUP($C1025,分類コード!$B$1:$C$11,2,0))</f>
        <v/>
      </c>
      <c r="F1025" s="30"/>
      <c r="G1025" s="28"/>
      <c r="H1025" s="13"/>
      <c r="I1025" s="28"/>
      <c r="M1025" s="31"/>
      <c r="N1025" s="31"/>
      <c r="O1025" s="31"/>
      <c r="P1025" s="31"/>
      <c r="Q1025" s="31"/>
      <c r="R1025" s="31"/>
      <c r="S1025" s="31"/>
      <c r="T1025" s="31"/>
      <c r="U1025" s="31"/>
      <c r="Y1025" s="31"/>
      <c r="Z1025" s="31"/>
      <c r="AA1025" s="31"/>
    </row>
    <row r="1026" spans="1:27" s="6" customFormat="1">
      <c r="A1026" s="10"/>
      <c r="B1026" s="31"/>
      <c r="C1026" s="177"/>
      <c r="D1026" s="31"/>
      <c r="E1026" s="178" t="str">
        <f>IF($C1026="","",VLOOKUP($C1026,分類コード!$B$1:$C$11,2,0))</f>
        <v/>
      </c>
      <c r="F1026" s="30"/>
      <c r="G1026" s="28"/>
      <c r="H1026" s="13"/>
      <c r="I1026" s="28"/>
      <c r="M1026" s="31"/>
      <c r="N1026" s="31"/>
      <c r="O1026" s="31"/>
      <c r="P1026" s="31"/>
      <c r="Q1026" s="31"/>
      <c r="R1026" s="31"/>
      <c r="S1026" s="31"/>
      <c r="T1026" s="31"/>
      <c r="U1026" s="31"/>
      <c r="Y1026" s="31"/>
      <c r="Z1026" s="31"/>
      <c r="AA1026" s="31"/>
    </row>
    <row r="1027" spans="1:27" s="6" customFormat="1">
      <c r="A1027" s="10"/>
      <c r="B1027" s="31"/>
      <c r="C1027" s="177"/>
      <c r="D1027" s="31"/>
      <c r="E1027" s="178" t="str">
        <f>IF($C1027="","",VLOOKUP($C1027,分類コード!$B$1:$C$11,2,0))</f>
        <v/>
      </c>
      <c r="F1027" s="30"/>
      <c r="G1027" s="28"/>
      <c r="H1027" s="13"/>
      <c r="I1027" s="28"/>
      <c r="M1027" s="31"/>
      <c r="N1027" s="31"/>
      <c r="O1027" s="31"/>
      <c r="P1027" s="31"/>
      <c r="Q1027" s="31"/>
      <c r="R1027" s="31"/>
      <c r="S1027" s="31"/>
      <c r="T1027" s="31"/>
      <c r="U1027" s="31"/>
      <c r="Y1027" s="31"/>
      <c r="Z1027" s="31"/>
      <c r="AA1027" s="31"/>
    </row>
    <row r="1028" spans="1:27" s="6" customFormat="1">
      <c r="A1028" s="10"/>
      <c r="B1028" s="31"/>
      <c r="C1028" s="177"/>
      <c r="D1028" s="31"/>
      <c r="E1028" s="178" t="str">
        <f>IF($C1028="","",VLOOKUP($C1028,分類コード!$B$1:$C$11,2,0))</f>
        <v/>
      </c>
      <c r="F1028" s="30"/>
      <c r="G1028" s="28"/>
      <c r="H1028" s="13"/>
      <c r="I1028" s="28"/>
      <c r="M1028" s="31"/>
      <c r="N1028" s="31"/>
      <c r="O1028" s="31"/>
      <c r="P1028" s="31"/>
      <c r="Q1028" s="31"/>
      <c r="R1028" s="31"/>
      <c r="S1028" s="31"/>
      <c r="T1028" s="31"/>
      <c r="U1028" s="31"/>
      <c r="Y1028" s="31"/>
      <c r="Z1028" s="31"/>
      <c r="AA1028" s="31"/>
    </row>
    <row r="1029" spans="1:27" s="6" customFormat="1">
      <c r="A1029" s="10"/>
      <c r="B1029" s="31"/>
      <c r="C1029" s="177"/>
      <c r="D1029" s="31"/>
      <c r="E1029" s="178" t="str">
        <f>IF($C1029="","",VLOOKUP($C1029,分類コード!$B$1:$C$11,2,0))</f>
        <v/>
      </c>
      <c r="F1029" s="30"/>
      <c r="G1029" s="28"/>
      <c r="H1029" s="13"/>
      <c r="I1029" s="28"/>
      <c r="M1029" s="31"/>
      <c r="N1029" s="31"/>
      <c r="O1029" s="31"/>
      <c r="P1029" s="31"/>
      <c r="Q1029" s="31"/>
      <c r="R1029" s="31"/>
      <c r="S1029" s="31"/>
      <c r="T1029" s="31"/>
      <c r="U1029" s="31"/>
      <c r="Y1029" s="31"/>
      <c r="Z1029" s="31"/>
      <c r="AA1029" s="31"/>
    </row>
    <row r="1030" spans="1:27" s="6" customFormat="1">
      <c r="A1030" s="10"/>
      <c r="B1030" s="31"/>
      <c r="C1030" s="177"/>
      <c r="D1030" s="31"/>
      <c r="E1030" s="178" t="str">
        <f>IF($C1030="","",VLOOKUP($C1030,分類コード!$B$1:$C$11,2,0))</f>
        <v/>
      </c>
      <c r="F1030" s="30"/>
      <c r="G1030" s="28"/>
      <c r="H1030" s="13"/>
      <c r="I1030" s="28"/>
      <c r="M1030" s="31"/>
      <c r="N1030" s="31"/>
      <c r="O1030" s="31"/>
      <c r="P1030" s="31"/>
      <c r="Q1030" s="31"/>
      <c r="R1030" s="31"/>
      <c r="S1030" s="31"/>
      <c r="T1030" s="31"/>
      <c r="U1030" s="31"/>
      <c r="Y1030" s="31"/>
      <c r="Z1030" s="31"/>
      <c r="AA1030" s="31"/>
    </row>
    <row r="1031" spans="1:27" s="6" customFormat="1">
      <c r="A1031" s="10"/>
      <c r="B1031" s="31"/>
      <c r="C1031" s="177"/>
      <c r="D1031" s="31"/>
      <c r="E1031" s="178" t="str">
        <f>IF($C1031="","",VLOOKUP($C1031,分類コード!$B$1:$C$11,2,0))</f>
        <v/>
      </c>
      <c r="F1031" s="30"/>
      <c r="G1031" s="28"/>
      <c r="H1031" s="13"/>
      <c r="I1031" s="28"/>
      <c r="M1031" s="31"/>
      <c r="N1031" s="31"/>
      <c r="O1031" s="31"/>
      <c r="P1031" s="31"/>
      <c r="Q1031" s="31"/>
      <c r="R1031" s="31"/>
      <c r="S1031" s="31"/>
      <c r="T1031" s="31"/>
      <c r="U1031" s="31"/>
      <c r="Y1031" s="31"/>
      <c r="Z1031" s="31"/>
      <c r="AA1031" s="31"/>
    </row>
    <row r="1032" spans="1:27" s="6" customFormat="1">
      <c r="A1032" s="10"/>
      <c r="B1032" s="31"/>
      <c r="C1032" s="177"/>
      <c r="D1032" s="31"/>
      <c r="E1032" s="178" t="str">
        <f>IF($C1032="","",VLOOKUP($C1032,分類コード!$B$1:$C$11,2,0))</f>
        <v/>
      </c>
      <c r="F1032" s="30"/>
      <c r="G1032" s="28"/>
      <c r="H1032" s="13"/>
      <c r="I1032" s="28"/>
      <c r="M1032" s="31"/>
      <c r="N1032" s="31"/>
      <c r="O1032" s="31"/>
      <c r="P1032" s="31"/>
      <c r="Q1032" s="31"/>
      <c r="R1032" s="31"/>
      <c r="S1032" s="31"/>
      <c r="T1032" s="31"/>
      <c r="U1032" s="31"/>
      <c r="Y1032" s="31"/>
      <c r="Z1032" s="31"/>
      <c r="AA1032" s="31"/>
    </row>
    <row r="1033" spans="1:27" s="6" customFormat="1">
      <c r="A1033" s="10"/>
      <c r="B1033" s="31"/>
      <c r="C1033" s="177"/>
      <c r="D1033" s="31"/>
      <c r="E1033" s="178" t="str">
        <f>IF($C1033="","",VLOOKUP($C1033,分類コード!$B$1:$C$11,2,0))</f>
        <v/>
      </c>
      <c r="F1033" s="30"/>
      <c r="G1033" s="28"/>
      <c r="H1033" s="13"/>
      <c r="I1033" s="28"/>
      <c r="M1033" s="31"/>
      <c r="N1033" s="31"/>
      <c r="O1033" s="31"/>
      <c r="P1033" s="31"/>
      <c r="Q1033" s="31"/>
      <c r="R1033" s="31"/>
      <c r="S1033" s="31"/>
      <c r="T1033" s="31"/>
      <c r="U1033" s="31"/>
      <c r="Y1033" s="31"/>
      <c r="Z1033" s="31"/>
      <c r="AA1033" s="31"/>
    </row>
    <row r="1034" spans="1:27" s="6" customFormat="1">
      <c r="A1034" s="10"/>
      <c r="B1034" s="31"/>
      <c r="C1034" s="177"/>
      <c r="D1034" s="31"/>
      <c r="E1034" s="178" t="str">
        <f>IF($C1034="","",VLOOKUP($C1034,分類コード!$B$1:$C$11,2,0))</f>
        <v/>
      </c>
      <c r="F1034" s="30"/>
      <c r="G1034" s="28"/>
      <c r="H1034" s="13"/>
      <c r="I1034" s="28"/>
      <c r="M1034" s="31"/>
      <c r="N1034" s="31"/>
      <c r="O1034" s="31"/>
      <c r="P1034" s="31"/>
      <c r="Q1034" s="31"/>
      <c r="R1034" s="31"/>
      <c r="S1034" s="31"/>
      <c r="T1034" s="31"/>
      <c r="U1034" s="31"/>
      <c r="Y1034" s="31"/>
      <c r="Z1034" s="31"/>
      <c r="AA1034" s="31"/>
    </row>
    <row r="1035" spans="1:27" s="6" customFormat="1">
      <c r="A1035" s="10"/>
      <c r="B1035" s="31"/>
      <c r="C1035" s="177"/>
      <c r="D1035" s="31"/>
      <c r="E1035" s="178" t="str">
        <f>IF($C1035="","",VLOOKUP($C1035,分類コード!$B$1:$C$11,2,0))</f>
        <v/>
      </c>
      <c r="F1035" s="30"/>
      <c r="G1035" s="28"/>
      <c r="H1035" s="13"/>
      <c r="I1035" s="28"/>
      <c r="M1035" s="31"/>
      <c r="N1035" s="31"/>
      <c r="O1035" s="31"/>
      <c r="P1035" s="31"/>
      <c r="Q1035" s="31"/>
      <c r="R1035" s="31"/>
      <c r="S1035" s="31"/>
      <c r="T1035" s="31"/>
      <c r="U1035" s="31"/>
      <c r="Y1035" s="31"/>
      <c r="Z1035" s="31"/>
      <c r="AA1035" s="31"/>
    </row>
    <row r="1036" spans="1:27" s="6" customFormat="1">
      <c r="A1036" s="10"/>
      <c r="B1036" s="31"/>
      <c r="C1036" s="177"/>
      <c r="D1036" s="31"/>
      <c r="E1036" s="178" t="str">
        <f>IF($C1036="","",VLOOKUP($C1036,分類コード!$B$1:$C$11,2,0))</f>
        <v/>
      </c>
      <c r="F1036" s="30"/>
      <c r="G1036" s="28"/>
      <c r="H1036" s="13"/>
      <c r="I1036" s="28"/>
      <c r="M1036" s="31"/>
      <c r="N1036" s="31"/>
      <c r="O1036" s="31"/>
      <c r="P1036" s="31"/>
      <c r="Q1036" s="31"/>
      <c r="R1036" s="31"/>
      <c r="S1036" s="31"/>
      <c r="T1036" s="31"/>
      <c r="U1036" s="31"/>
      <c r="Y1036" s="31"/>
      <c r="Z1036" s="31"/>
      <c r="AA1036" s="31"/>
    </row>
    <row r="1037" spans="1:27" s="6" customFormat="1">
      <c r="A1037" s="10"/>
      <c r="B1037" s="31"/>
      <c r="C1037" s="177"/>
      <c r="D1037" s="31"/>
      <c r="E1037" s="178" t="str">
        <f>IF($C1037="","",VLOOKUP($C1037,分類コード!$B$1:$C$11,2,0))</f>
        <v/>
      </c>
      <c r="F1037" s="30"/>
      <c r="G1037" s="28"/>
      <c r="H1037" s="13"/>
      <c r="I1037" s="28"/>
      <c r="M1037" s="31"/>
      <c r="N1037" s="31"/>
      <c r="O1037" s="31"/>
      <c r="P1037" s="31"/>
      <c r="Q1037" s="31"/>
      <c r="R1037" s="31"/>
      <c r="S1037" s="31"/>
      <c r="T1037" s="31"/>
      <c r="U1037" s="31"/>
      <c r="Y1037" s="31"/>
      <c r="Z1037" s="31"/>
      <c r="AA1037" s="31"/>
    </row>
    <row r="1038" spans="1:27" s="6" customFormat="1">
      <c r="A1038" s="10"/>
      <c r="B1038" s="31"/>
      <c r="C1038" s="177"/>
      <c r="D1038" s="31"/>
      <c r="E1038" s="178" t="str">
        <f>IF($C1038="","",VLOOKUP($C1038,分類コード!$B$1:$C$11,2,0))</f>
        <v/>
      </c>
      <c r="F1038" s="30"/>
      <c r="G1038" s="28"/>
      <c r="H1038" s="13"/>
      <c r="I1038" s="28"/>
      <c r="M1038" s="31"/>
      <c r="N1038" s="31"/>
      <c r="O1038" s="31"/>
      <c r="P1038" s="31"/>
      <c r="Q1038" s="31"/>
      <c r="R1038" s="31"/>
      <c r="S1038" s="31"/>
      <c r="T1038" s="31"/>
      <c r="U1038" s="31"/>
      <c r="Y1038" s="31"/>
      <c r="Z1038" s="31"/>
      <c r="AA1038" s="31"/>
    </row>
    <row r="1039" spans="1:27" s="6" customFormat="1">
      <c r="A1039" s="10"/>
      <c r="B1039" s="31"/>
      <c r="C1039" s="177"/>
      <c r="D1039" s="31"/>
      <c r="E1039" s="178" t="str">
        <f>IF($C1039="","",VLOOKUP($C1039,分類コード!$B$1:$C$11,2,0))</f>
        <v/>
      </c>
      <c r="F1039" s="30"/>
      <c r="G1039" s="28"/>
      <c r="H1039" s="13"/>
      <c r="I1039" s="28"/>
      <c r="M1039" s="31"/>
      <c r="N1039" s="31"/>
      <c r="O1039" s="31"/>
      <c r="P1039" s="31"/>
      <c r="Q1039" s="31"/>
      <c r="R1039" s="31"/>
      <c r="S1039" s="31"/>
      <c r="T1039" s="31"/>
      <c r="U1039" s="31"/>
      <c r="Y1039" s="31"/>
      <c r="Z1039" s="31"/>
      <c r="AA1039" s="31"/>
    </row>
    <row r="1040" spans="1:27" s="6" customFormat="1">
      <c r="A1040" s="10"/>
      <c r="B1040" s="31"/>
      <c r="C1040" s="177"/>
      <c r="D1040" s="31"/>
      <c r="E1040" s="178" t="str">
        <f>IF($C1040="","",VLOOKUP($C1040,分類コード!$B$1:$C$11,2,0))</f>
        <v/>
      </c>
      <c r="F1040" s="30"/>
      <c r="G1040" s="28"/>
      <c r="H1040" s="13"/>
      <c r="I1040" s="28"/>
      <c r="M1040" s="31"/>
      <c r="N1040" s="31"/>
      <c r="O1040" s="31"/>
      <c r="P1040" s="31"/>
      <c r="Q1040" s="31"/>
      <c r="R1040" s="31"/>
      <c r="S1040" s="31"/>
      <c r="T1040" s="31"/>
      <c r="U1040" s="31"/>
      <c r="Y1040" s="31"/>
      <c r="Z1040" s="31"/>
      <c r="AA1040" s="31"/>
    </row>
    <row r="1041" spans="1:27" s="6" customFormat="1">
      <c r="A1041" s="10"/>
      <c r="B1041" s="31"/>
      <c r="C1041" s="177"/>
      <c r="D1041" s="31"/>
      <c r="E1041" s="178" t="str">
        <f>IF($C1041="","",VLOOKUP($C1041,分類コード!$B$1:$C$11,2,0))</f>
        <v/>
      </c>
      <c r="F1041" s="30"/>
      <c r="G1041" s="28"/>
      <c r="H1041" s="13"/>
      <c r="I1041" s="28"/>
      <c r="M1041" s="31"/>
      <c r="N1041" s="31"/>
      <c r="O1041" s="31"/>
      <c r="P1041" s="31"/>
      <c r="Q1041" s="31"/>
      <c r="R1041" s="31"/>
      <c r="S1041" s="31"/>
      <c r="T1041" s="31"/>
      <c r="U1041" s="31"/>
      <c r="Y1041" s="31"/>
      <c r="Z1041" s="31"/>
      <c r="AA1041" s="31"/>
    </row>
    <row r="1042" spans="1:27" s="6" customFormat="1">
      <c r="A1042" s="10"/>
      <c r="B1042" s="31"/>
      <c r="C1042" s="177"/>
      <c r="D1042" s="31"/>
      <c r="E1042" s="178" t="str">
        <f>IF($C1042="","",VLOOKUP($C1042,分類コード!$B$1:$C$11,2,0))</f>
        <v/>
      </c>
      <c r="F1042" s="30"/>
      <c r="G1042" s="28"/>
      <c r="H1042" s="13"/>
      <c r="I1042" s="28"/>
      <c r="M1042" s="31"/>
      <c r="N1042" s="31"/>
      <c r="O1042" s="31"/>
      <c r="P1042" s="31"/>
      <c r="Q1042" s="31"/>
      <c r="R1042" s="31"/>
      <c r="S1042" s="31"/>
      <c r="T1042" s="31"/>
      <c r="U1042" s="31"/>
      <c r="Y1042" s="31"/>
      <c r="Z1042" s="31"/>
      <c r="AA1042" s="31"/>
    </row>
    <row r="1043" spans="1:27" s="6" customFormat="1">
      <c r="A1043" s="10"/>
      <c r="B1043" s="31"/>
      <c r="C1043" s="177"/>
      <c r="D1043" s="31"/>
      <c r="E1043" s="178" t="str">
        <f>IF($C1043="","",VLOOKUP($C1043,分類コード!$B$1:$C$11,2,0))</f>
        <v/>
      </c>
      <c r="F1043" s="30"/>
      <c r="G1043" s="28"/>
      <c r="H1043" s="13"/>
      <c r="I1043" s="28"/>
      <c r="M1043" s="31"/>
      <c r="N1043" s="31"/>
      <c r="O1043" s="31"/>
      <c r="P1043" s="31"/>
      <c r="Q1043" s="31"/>
      <c r="R1043" s="31"/>
      <c r="S1043" s="31"/>
      <c r="T1043" s="31"/>
      <c r="U1043" s="31"/>
      <c r="Y1043" s="31"/>
      <c r="Z1043" s="31"/>
      <c r="AA1043" s="31"/>
    </row>
    <row r="1044" spans="1:27" s="6" customFormat="1">
      <c r="A1044" s="10"/>
      <c r="B1044" s="31"/>
      <c r="C1044" s="177"/>
      <c r="D1044" s="31"/>
      <c r="E1044" s="178" t="str">
        <f>IF($C1044="","",VLOOKUP($C1044,分類コード!$B$1:$C$11,2,0))</f>
        <v/>
      </c>
      <c r="F1044" s="30"/>
      <c r="G1044" s="28"/>
      <c r="H1044" s="13"/>
      <c r="I1044" s="28"/>
      <c r="M1044" s="31"/>
      <c r="N1044" s="31"/>
      <c r="O1044" s="31"/>
      <c r="P1044" s="31"/>
      <c r="Q1044" s="31"/>
      <c r="R1044" s="31"/>
      <c r="S1044" s="31"/>
      <c r="T1044" s="31"/>
      <c r="U1044" s="31"/>
      <c r="Y1044" s="31"/>
      <c r="Z1044" s="31"/>
      <c r="AA1044" s="31"/>
    </row>
    <row r="1045" spans="1:27" s="6" customFormat="1">
      <c r="A1045" s="10"/>
      <c r="B1045" s="31"/>
      <c r="C1045" s="177"/>
      <c r="D1045" s="31"/>
      <c r="E1045" s="178" t="str">
        <f>IF($C1045="","",VLOOKUP($C1045,分類コード!$B$1:$C$11,2,0))</f>
        <v/>
      </c>
      <c r="F1045" s="30"/>
      <c r="G1045" s="28"/>
      <c r="H1045" s="13"/>
      <c r="I1045" s="28"/>
      <c r="M1045" s="31"/>
      <c r="N1045" s="31"/>
      <c r="O1045" s="31"/>
      <c r="P1045" s="31"/>
      <c r="Q1045" s="31"/>
      <c r="R1045" s="31"/>
      <c r="S1045" s="31"/>
      <c r="T1045" s="31"/>
      <c r="U1045" s="31"/>
      <c r="Y1045" s="31"/>
      <c r="Z1045" s="31"/>
      <c r="AA1045" s="31"/>
    </row>
    <row r="1046" spans="1:27" s="6" customFormat="1">
      <c r="A1046" s="10"/>
      <c r="B1046" s="31"/>
      <c r="C1046" s="177"/>
      <c r="D1046" s="31"/>
      <c r="E1046" s="178" t="str">
        <f>IF($C1046="","",VLOOKUP($C1046,分類コード!$B$1:$C$11,2,0))</f>
        <v/>
      </c>
      <c r="F1046" s="30"/>
      <c r="G1046" s="28"/>
      <c r="H1046" s="13"/>
      <c r="I1046" s="28"/>
      <c r="M1046" s="31"/>
      <c r="N1046" s="31"/>
      <c r="O1046" s="31"/>
      <c r="P1046" s="31"/>
      <c r="Q1046" s="31"/>
      <c r="R1046" s="31"/>
      <c r="S1046" s="31"/>
      <c r="T1046" s="31"/>
      <c r="U1046" s="31"/>
      <c r="Y1046" s="31"/>
      <c r="Z1046" s="31"/>
      <c r="AA1046" s="31"/>
    </row>
    <row r="1047" spans="1:27" s="6" customFormat="1">
      <c r="A1047" s="10"/>
      <c r="B1047" s="31"/>
      <c r="C1047" s="177"/>
      <c r="D1047" s="31"/>
      <c r="E1047" s="178" t="str">
        <f>IF($C1047="","",VLOOKUP($C1047,分類コード!$B$1:$C$11,2,0))</f>
        <v/>
      </c>
      <c r="F1047" s="30"/>
      <c r="G1047" s="28"/>
      <c r="H1047" s="13"/>
      <c r="I1047" s="28"/>
      <c r="M1047" s="31"/>
      <c r="N1047" s="31"/>
      <c r="O1047" s="31"/>
      <c r="P1047" s="31"/>
      <c r="Q1047" s="31"/>
      <c r="R1047" s="31"/>
      <c r="S1047" s="31"/>
      <c r="T1047" s="31"/>
      <c r="U1047" s="31"/>
      <c r="Y1047" s="31"/>
      <c r="Z1047" s="31"/>
      <c r="AA1047" s="31"/>
    </row>
    <row r="1048" spans="1:27" s="6" customFormat="1">
      <c r="A1048" s="10"/>
      <c r="B1048" s="31"/>
      <c r="C1048" s="177"/>
      <c r="D1048" s="31"/>
      <c r="E1048" s="178" t="str">
        <f>IF($C1048="","",VLOOKUP($C1048,分類コード!$B$1:$C$11,2,0))</f>
        <v/>
      </c>
      <c r="F1048" s="30"/>
      <c r="G1048" s="28"/>
      <c r="H1048" s="13"/>
      <c r="I1048" s="28"/>
      <c r="M1048" s="31"/>
      <c r="N1048" s="31"/>
      <c r="O1048" s="31"/>
      <c r="P1048" s="31"/>
      <c r="Q1048" s="31"/>
      <c r="R1048" s="31"/>
      <c r="S1048" s="31"/>
      <c r="T1048" s="31"/>
      <c r="U1048" s="31"/>
      <c r="Y1048" s="31"/>
      <c r="Z1048" s="31"/>
      <c r="AA1048" s="31"/>
    </row>
    <row r="1049" spans="1:27" s="6" customFormat="1">
      <c r="A1049" s="10"/>
      <c r="B1049" s="31"/>
      <c r="C1049" s="177"/>
      <c r="D1049" s="31"/>
      <c r="E1049" s="178" t="str">
        <f>IF($C1049="","",VLOOKUP($C1049,分類コード!$B$1:$C$11,2,0))</f>
        <v/>
      </c>
      <c r="F1049" s="30"/>
      <c r="G1049" s="28"/>
      <c r="H1049" s="13"/>
      <c r="I1049" s="28"/>
      <c r="M1049" s="31"/>
      <c r="N1049" s="31"/>
      <c r="O1049" s="31"/>
      <c r="P1049" s="31"/>
      <c r="Q1049" s="31"/>
      <c r="R1049" s="31"/>
      <c r="S1049" s="31"/>
      <c r="T1049" s="31"/>
      <c r="U1049" s="31"/>
      <c r="Y1049" s="31"/>
      <c r="Z1049" s="31"/>
      <c r="AA1049" s="31"/>
    </row>
    <row r="1050" spans="1:27" s="6" customFormat="1">
      <c r="A1050" s="10"/>
      <c r="B1050" s="31"/>
      <c r="C1050" s="177"/>
      <c r="D1050" s="31"/>
      <c r="E1050" s="178" t="str">
        <f>IF($C1050="","",VLOOKUP($C1050,分類コード!$B$1:$C$11,2,0))</f>
        <v/>
      </c>
      <c r="F1050" s="30"/>
      <c r="G1050" s="28"/>
      <c r="H1050" s="13"/>
      <c r="I1050" s="28"/>
      <c r="M1050" s="31"/>
      <c r="N1050" s="31"/>
      <c r="O1050" s="31"/>
      <c r="P1050" s="31"/>
      <c r="Q1050" s="31"/>
      <c r="R1050" s="31"/>
      <c r="S1050" s="31"/>
      <c r="T1050" s="31"/>
      <c r="U1050" s="31"/>
      <c r="Y1050" s="31"/>
      <c r="Z1050" s="31"/>
      <c r="AA1050" s="31"/>
    </row>
    <row r="1051" spans="1:27" s="6" customFormat="1">
      <c r="A1051" s="10"/>
      <c r="B1051" s="31"/>
      <c r="C1051" s="177"/>
      <c r="D1051" s="31"/>
      <c r="E1051" s="178" t="str">
        <f>IF($C1051="","",VLOOKUP($C1051,分類コード!$B$1:$C$11,2,0))</f>
        <v/>
      </c>
      <c r="F1051" s="30"/>
      <c r="G1051" s="28"/>
      <c r="H1051" s="13"/>
      <c r="I1051" s="28"/>
      <c r="M1051" s="31"/>
      <c r="N1051" s="31"/>
      <c r="O1051" s="31"/>
      <c r="P1051" s="31"/>
      <c r="Q1051" s="31"/>
      <c r="R1051" s="31"/>
      <c r="S1051" s="31"/>
      <c r="T1051" s="31"/>
      <c r="U1051" s="31"/>
      <c r="Y1051" s="31"/>
      <c r="Z1051" s="31"/>
      <c r="AA1051" s="31"/>
    </row>
    <row r="1052" spans="1:27" s="6" customFormat="1">
      <c r="A1052" s="10"/>
      <c r="B1052" s="31"/>
      <c r="C1052" s="177"/>
      <c r="D1052" s="31"/>
      <c r="E1052" s="178" t="str">
        <f>IF($C1052="","",VLOOKUP($C1052,分類コード!$B$1:$C$11,2,0))</f>
        <v/>
      </c>
      <c r="F1052" s="30"/>
      <c r="G1052" s="28"/>
      <c r="H1052" s="13"/>
      <c r="I1052" s="28"/>
      <c r="M1052" s="31"/>
      <c r="N1052" s="31"/>
      <c r="O1052" s="31"/>
      <c r="P1052" s="31"/>
      <c r="Q1052" s="31"/>
      <c r="R1052" s="31"/>
      <c r="S1052" s="31"/>
      <c r="T1052" s="31"/>
      <c r="U1052" s="31"/>
      <c r="Y1052" s="31"/>
      <c r="Z1052" s="31"/>
      <c r="AA1052" s="31"/>
    </row>
    <row r="1053" spans="1:27" s="6" customFormat="1">
      <c r="A1053" s="10"/>
      <c r="B1053" s="31"/>
      <c r="C1053" s="177"/>
      <c r="D1053" s="31"/>
      <c r="E1053" s="178" t="str">
        <f>IF($C1053="","",VLOOKUP($C1053,分類コード!$B$1:$C$11,2,0))</f>
        <v/>
      </c>
      <c r="F1053" s="30"/>
      <c r="G1053" s="28"/>
      <c r="H1053" s="13"/>
      <c r="I1053" s="28"/>
      <c r="M1053" s="31"/>
      <c r="N1053" s="31"/>
      <c r="O1053" s="31"/>
      <c r="P1053" s="31"/>
      <c r="Q1053" s="31"/>
      <c r="R1053" s="31"/>
      <c r="S1053" s="31"/>
      <c r="T1053" s="31"/>
      <c r="U1053" s="31"/>
      <c r="Y1053" s="31"/>
      <c r="Z1053" s="31"/>
      <c r="AA1053" s="31"/>
    </row>
  </sheetData>
  <sheetProtection algorithmName="SHA-512" hashValue="Ujx9pdfZRMS9Ne/cMPweNm8HTayH+x7xUVxWCKscLcIsana3hMlikkQ6p+gm4WnNrw8dILBAQRQW5utp5CgyXg==" saltValue="HaNNgqZ0P0yoRy/yo11jpA==" spinCount="100000" sheet="1" formatCells="0" formatColumns="0"/>
  <mergeCells count="5">
    <mergeCell ref="A17:I17"/>
    <mergeCell ref="C3:D3"/>
    <mergeCell ref="B4:E4"/>
    <mergeCell ref="F3:J3"/>
    <mergeCell ref="G6:T14"/>
  </mergeCells>
  <phoneticPr fontId="5"/>
  <conditionalFormatting sqref="E1006:E1053">
    <cfRule type="expression" dxfId="70" priority="30">
      <formula>"JAS構造材"</formula>
    </cfRule>
  </conditionalFormatting>
  <conditionalFormatting sqref="E1006:E1053">
    <cfRule type="cellIs" dxfId="69" priority="29" operator="equal">
      <formula>"JAS構造材"</formula>
    </cfRule>
  </conditionalFormatting>
  <conditionalFormatting sqref="E20:E41 E152:E1053">
    <cfRule type="cellIs" dxfId="68" priority="27" operator="equal">
      <formula>"その他JAS構造材"</formula>
    </cfRule>
    <cfRule type="cellIs" dxfId="67" priority="28" operator="equal">
      <formula>"JAS製材"</formula>
    </cfRule>
    <cfRule type="cellIs" dxfId="66" priority="31" operator="equal">
      <formula>"JAS構造材"</formula>
    </cfRule>
    <cfRule type="cellIs" dxfId="65" priority="32" operator="equal">
      <formula>"県認証材等"</formula>
    </cfRule>
  </conditionalFormatting>
  <conditionalFormatting sqref="E22">
    <cfRule type="cellIs" dxfId="64" priority="26" operator="equal">
      <formula>"県認証材等"</formula>
    </cfRule>
  </conditionalFormatting>
  <conditionalFormatting sqref="E42:E63">
    <cfRule type="cellIs" dxfId="63" priority="22" operator="equal">
      <formula>"その他JAS構造材"</formula>
    </cfRule>
    <cfRule type="cellIs" dxfId="62" priority="23" operator="equal">
      <formula>"JAS製材"</formula>
    </cfRule>
    <cfRule type="cellIs" dxfId="61" priority="24" operator="equal">
      <formula>"JAS構造材"</formula>
    </cfRule>
    <cfRule type="cellIs" dxfId="60" priority="25" operator="equal">
      <formula>"県認証材等"</formula>
    </cfRule>
  </conditionalFormatting>
  <conditionalFormatting sqref="E44">
    <cfRule type="cellIs" dxfId="59" priority="21" operator="equal">
      <formula>"県認証材等"</formula>
    </cfRule>
  </conditionalFormatting>
  <conditionalFormatting sqref="E64:E85">
    <cfRule type="cellIs" dxfId="58" priority="17" operator="equal">
      <formula>"その他JAS構造材"</formula>
    </cfRule>
    <cfRule type="cellIs" dxfId="57" priority="18" operator="equal">
      <formula>"JAS製材"</formula>
    </cfRule>
    <cfRule type="cellIs" dxfId="56" priority="19" operator="equal">
      <formula>"JAS構造材"</formula>
    </cfRule>
    <cfRule type="cellIs" dxfId="55" priority="20" operator="equal">
      <formula>"県認証材等"</formula>
    </cfRule>
  </conditionalFormatting>
  <conditionalFormatting sqref="E66">
    <cfRule type="cellIs" dxfId="54" priority="16" operator="equal">
      <formula>"県認証材等"</formula>
    </cfRule>
  </conditionalFormatting>
  <conditionalFormatting sqref="E86:E107">
    <cfRule type="cellIs" dxfId="53" priority="12" operator="equal">
      <formula>"その他JAS構造材"</formula>
    </cfRule>
    <cfRule type="cellIs" dxfId="52" priority="13" operator="equal">
      <formula>"JAS製材"</formula>
    </cfRule>
    <cfRule type="cellIs" dxfId="51" priority="14" operator="equal">
      <formula>"JAS構造材"</formula>
    </cfRule>
    <cfRule type="cellIs" dxfId="50" priority="15" operator="equal">
      <formula>"県認証材等"</formula>
    </cfRule>
  </conditionalFormatting>
  <conditionalFormatting sqref="E88">
    <cfRule type="cellIs" dxfId="49" priority="11" operator="equal">
      <formula>"県認証材等"</formula>
    </cfRule>
  </conditionalFormatting>
  <conditionalFormatting sqref="E108:E129">
    <cfRule type="cellIs" dxfId="48" priority="7" operator="equal">
      <formula>"その他JAS構造材"</formula>
    </cfRule>
    <cfRule type="cellIs" dxfId="47" priority="8" operator="equal">
      <formula>"JAS製材"</formula>
    </cfRule>
    <cfRule type="cellIs" dxfId="46" priority="9" operator="equal">
      <formula>"JAS構造材"</formula>
    </cfRule>
    <cfRule type="cellIs" dxfId="45" priority="10" operator="equal">
      <formula>"県認証材等"</formula>
    </cfRule>
  </conditionalFormatting>
  <conditionalFormatting sqref="E110">
    <cfRule type="cellIs" dxfId="44" priority="6" operator="equal">
      <formula>"県認証材等"</formula>
    </cfRule>
  </conditionalFormatting>
  <conditionalFormatting sqref="E132">
    <cfRule type="cellIs" dxfId="43" priority="1" operator="equal">
      <formula>"県認証材等"</formula>
    </cfRule>
  </conditionalFormatting>
  <conditionalFormatting sqref="E130:E151">
    <cfRule type="cellIs" dxfId="42" priority="2" operator="equal">
      <formula>"その他JAS構造材"</formula>
    </cfRule>
    <cfRule type="cellIs" dxfId="41" priority="3" operator="equal">
      <formula>"JAS製材"</formula>
    </cfRule>
    <cfRule type="cellIs" dxfId="40" priority="4" operator="equal">
      <formula>"JAS構造材"</formula>
    </cfRule>
    <cfRule type="cellIs" dxfId="39" priority="5" operator="equal">
      <formula>"県認証材等"</formula>
    </cfRule>
  </conditionalFormatting>
  <dataValidations count="4">
    <dataValidation type="list" allowBlank="1" showInputMessage="1" showErrorMessage="1" sqref="M20:U1053 X20:AA1053">
      <formula1>"対象,"</formula1>
    </dataValidation>
    <dataValidation type="list" allowBlank="1" showInputMessage="1" showErrorMessage="1" sqref="B20:B1053">
      <formula1>$B$9:$B$14</formula1>
    </dataValidation>
    <dataValidation type="custom" showInputMessage="1" showErrorMessage="1" sqref="G20:G1053">
      <formula1>ROUND(G20,4)=G20</formula1>
    </dataValidation>
    <dataValidation type="custom" allowBlank="1" showInputMessage="1" showErrorMessage="1" sqref="I20:I1053">
      <formula1>ROUND(I20,4)=I20</formula1>
    </dataValidation>
  </dataValidations>
  <pageMargins left="0.70866141732283472" right="0.70866141732283472" top="0.55118110236220474" bottom="0.55118110236220474" header="0.31496062992125984" footer="0.31496062992125984"/>
  <pageSetup paperSize="8" scale="53" fitToHeight="0" orientation="landscape" r:id="rId1"/>
  <rowBreaks count="1" manualBreakCount="1">
    <brk id="66" max="26" man="1"/>
  </rowBreaks>
  <colBreaks count="1" manualBreakCount="1">
    <brk id="25" min="1" max="1052"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分類コード!$B$1:$B$11</xm:f>
          </x14:formula1>
          <xm:sqref>C19:C1048576</xm:sqref>
        </x14:dataValidation>
        <x14:dataValidation type="list" allowBlank="1" showInputMessage="1" showErrorMessage="1">
          <x14:formula1>
            <xm:f>分類コード!$I$1:$I$2</xm:f>
          </x14:formula1>
          <xm:sqref>F4</xm:sqref>
        </x14:dataValidation>
        <x14:dataValidation type="list" allowBlank="1" showInputMessage="1" showErrorMessage="1">
          <x14:formula1>
            <xm:f>分類コード!$E$1:$E$2</xm:f>
          </x14:formula1>
          <xm:sqref>D19:D1053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D94"/>
  <sheetViews>
    <sheetView view="pageBreakPreview" zoomScale="71" zoomScaleNormal="85" zoomScaleSheetLayoutView="71" workbookViewId="0">
      <selection activeCell="Z8" sqref="Z8"/>
    </sheetView>
  </sheetViews>
  <sheetFormatPr defaultRowHeight="18.75"/>
  <cols>
    <col min="1" max="1" width="9" style="3"/>
    <col min="2" max="2" width="35.125" customWidth="1"/>
    <col min="3" max="3" width="13.125" style="34" customWidth="1"/>
    <col min="4" max="16" width="13.125" hidden="1" customWidth="1"/>
    <col min="17" max="17" width="13.125" customWidth="1"/>
    <col min="18" max="18" width="11.625" style="35" customWidth="1"/>
    <col min="19" max="19" width="11.625" style="36" customWidth="1"/>
    <col min="20" max="20" width="11.625" style="37" customWidth="1"/>
    <col min="22" max="22" width="12.625" customWidth="1"/>
    <col min="23" max="23" width="10.625" customWidth="1"/>
    <col min="24" max="24" width="19.375" customWidth="1"/>
    <col min="25" max="26" width="18.875" customWidth="1"/>
    <col min="27" max="27" width="17.25" customWidth="1"/>
    <col min="28" max="28" width="18.875" customWidth="1"/>
    <col min="29" max="29" width="14.25" customWidth="1"/>
    <col min="30" max="30" width="12.125" customWidth="1"/>
  </cols>
  <sheetData>
    <row r="1" spans="1:29" ht="26.25">
      <c r="A1" s="143" t="s">
        <v>75</v>
      </c>
      <c r="D1" s="294"/>
      <c r="E1" s="294"/>
      <c r="F1" s="294"/>
      <c r="G1" s="294"/>
      <c r="H1" s="294"/>
      <c r="I1" s="294"/>
      <c r="J1" s="294"/>
      <c r="K1" s="294"/>
      <c r="L1" s="294"/>
      <c r="M1" s="294"/>
      <c r="N1" s="294"/>
      <c r="O1" s="294"/>
      <c r="P1" s="294"/>
      <c r="Q1" s="295" t="s">
        <v>324</v>
      </c>
    </row>
    <row r="2" spans="1:29" ht="20.100000000000001" customHeight="1" thickBot="1">
      <c r="C2"/>
      <c r="D2" s="38"/>
      <c r="E2" s="38"/>
      <c r="R2"/>
      <c r="S2"/>
      <c r="T2" s="35"/>
      <c r="U2" s="35"/>
      <c r="V2" s="35"/>
      <c r="W2" s="35"/>
      <c r="X2" s="35"/>
      <c r="Y2" s="36"/>
      <c r="Z2" s="37"/>
    </row>
    <row r="3" spans="1:29" ht="20.100000000000001" customHeight="1" thickBot="1">
      <c r="C3"/>
      <c r="Q3" s="416" t="s">
        <v>41</v>
      </c>
      <c r="R3" s="417"/>
      <c r="S3" s="418">
        <f>事業申請入力データ!C3</f>
        <v>0</v>
      </c>
      <c r="T3" s="419"/>
      <c r="U3" s="419"/>
      <c r="V3" s="419"/>
      <c r="W3" s="419"/>
      <c r="X3" s="420"/>
      <c r="Y3" s="39" t="s">
        <v>42</v>
      </c>
      <c r="Z3" s="426">
        <f>事業申請入力データ!F3</f>
        <v>0</v>
      </c>
      <c r="AA3" s="426"/>
      <c r="AB3" s="426"/>
      <c r="AC3" s="427"/>
    </row>
    <row r="4" spans="1:29" ht="20.100000000000001" customHeight="1" thickBot="1">
      <c r="V4" s="446" t="s">
        <v>328</v>
      </c>
      <c r="W4" s="446"/>
      <c r="X4" s="446"/>
    </row>
    <row r="5" spans="1:29" s="1" customFormat="1" ht="20.100000000000001" customHeight="1" thickBot="1">
      <c r="A5" s="41"/>
      <c r="B5" s="40" t="s">
        <v>44</v>
      </c>
      <c r="C5" s="113">
        <f>事業申請入力データ!$B$9</f>
        <v>0</v>
      </c>
      <c r="D5" s="41"/>
      <c r="E5" s="42"/>
      <c r="F5" s="41"/>
      <c r="G5" s="41"/>
      <c r="H5" s="41"/>
      <c r="I5" s="41"/>
      <c r="J5" s="41"/>
      <c r="K5" s="41"/>
      <c r="L5" s="41"/>
      <c r="M5" s="41"/>
      <c r="N5" s="41"/>
      <c r="O5" s="41"/>
      <c r="P5" s="41"/>
      <c r="Q5" s="41"/>
      <c r="R5" s="43"/>
      <c r="S5" s="44"/>
      <c r="T5" s="45"/>
      <c r="V5" s="425"/>
      <c r="W5" s="425"/>
      <c r="X5" s="425"/>
    </row>
    <row r="6" spans="1:29" s="49" customFormat="1" ht="20.100000000000001" customHeight="1" thickBot="1">
      <c r="A6" s="454" t="s">
        <v>77</v>
      </c>
      <c r="B6" s="455"/>
      <c r="C6" s="46" t="s">
        <v>66</v>
      </c>
      <c r="D6" s="47" t="s">
        <v>67</v>
      </c>
      <c r="E6" s="198" t="s">
        <v>78</v>
      </c>
      <c r="F6" s="198" t="s">
        <v>79</v>
      </c>
      <c r="G6" s="198" t="s">
        <v>80</v>
      </c>
      <c r="H6" s="198" t="s">
        <v>81</v>
      </c>
      <c r="I6" s="198" t="s">
        <v>82</v>
      </c>
      <c r="J6" s="198" t="s">
        <v>83</v>
      </c>
      <c r="K6" s="198" t="s">
        <v>84</v>
      </c>
      <c r="L6" s="198" t="s">
        <v>85</v>
      </c>
      <c r="M6" s="198" t="s">
        <v>86</v>
      </c>
      <c r="N6" s="198" t="s">
        <v>87</v>
      </c>
      <c r="O6" s="198" t="s">
        <v>88</v>
      </c>
      <c r="P6" s="198" t="s">
        <v>89</v>
      </c>
      <c r="Q6" s="47" t="s">
        <v>90</v>
      </c>
      <c r="R6" s="48" t="s">
        <v>91</v>
      </c>
      <c r="S6" s="456" t="s">
        <v>92</v>
      </c>
      <c r="T6" s="457"/>
      <c r="V6" s="447" t="s">
        <v>183</v>
      </c>
      <c r="W6" s="448"/>
      <c r="X6" s="449"/>
      <c r="Y6" s="400" t="s">
        <v>66</v>
      </c>
      <c r="Z6" s="392" t="s">
        <v>331</v>
      </c>
      <c r="AA6" s="452" t="s">
        <v>335</v>
      </c>
      <c r="AB6" s="452"/>
      <c r="AC6" s="453"/>
    </row>
    <row r="7" spans="1:29" ht="20.100000000000001" customHeight="1">
      <c r="A7" s="458" t="s">
        <v>302</v>
      </c>
      <c r="B7" s="180" t="s">
        <v>163</v>
      </c>
      <c r="C7" s="112">
        <f>SUMIFS(事業申請入力データ!$G$20:$G$1006,事業申請入力データ!$C$20:$C$1006,B7,事業申請入力データ!$B$20:$B$1006,事業申請出力結果!$C5)</f>
        <v>0</v>
      </c>
      <c r="D7" s="52">
        <f>SUMIFS(事業申請入力データ!$H$20:$H$1006,事業申請入力データ!$C$20:$C$1006,B7,事業申請入力データ!$B$20:$B$1006,事業申請出力結果!$C$5)</f>
        <v>0</v>
      </c>
      <c r="E7" s="52">
        <f>IFERROR(事業申請入力データ!M$19*SUMIFS(事業申請入力データ!$G$20:$G$1006,事業申請入力データ!M$20:M$1006,"対象",事業申請入力データ!$C$20:$C$1006,事業申請出力結果!$B7,事業申請入力データ!$B$20:$B$1006,事業申請出力結果!$C$5)/SUMIF(事業申請入力データ!M$20:M$1006,"対象",事業申請入力データ!$G$20:$G$1006),0)</f>
        <v>0</v>
      </c>
      <c r="F7" s="52">
        <f>IFERROR(事業申請入力データ!N$19*SUMIFS(事業申請入力データ!$G$20:$G$1006,事業申請入力データ!N$20:N$1006,"対象",事業申請入力データ!$C$20:$C$1006,事業申請出力結果!$B7,事業申請入力データ!$B$20:$B$1006,事業申請出力結果!$C$5)/SUMIF(事業申請入力データ!N$20:N$1006,"対象",事業申請入力データ!$G$20:$G$1006),0)</f>
        <v>0</v>
      </c>
      <c r="G7" s="52">
        <f>IFERROR(事業申請入力データ!O$19*SUMIFS(事業申請入力データ!$G$20:$G$1006,事業申請入力データ!O$20:O$1006,"対象",事業申請入力データ!$C$20:$C$1006,事業申請出力結果!$B7,事業申請入力データ!$B$20:$B$1006,事業申請出力結果!$C$5)/SUMIF(事業申請入力データ!O$20:O$1006,"対象",事業申請入力データ!$G$20:$G$1006),0)</f>
        <v>0</v>
      </c>
      <c r="H7" s="52">
        <f>IFERROR(事業申請入力データ!P$19*SUMIFS(事業申請入力データ!$G$20:$G$1006,事業申請入力データ!P$20:P$1006,"対象",事業申請入力データ!$C$20:$C$1006,事業申請出力結果!$B7,事業申請入力データ!$B$20:$B$1006,事業申請出力結果!$C$5)/SUMIF(事業申請入力データ!P$20:P$1006,"対象",事業申請入力データ!$G$20:$G$1006),0)</f>
        <v>0</v>
      </c>
      <c r="I7" s="52">
        <f>IFERROR(事業申請入力データ!Q$19*SUMIFS(事業申請入力データ!$G$20:$G$1006,事業申請入力データ!Q$20:Q$1006,"対象",事業申請入力データ!$C$20:$C$1006,事業申請出力結果!$B7,事業申請入力データ!$B$20:$B$1006,事業申請出力結果!$C$5)/SUMIF(事業申請入力データ!Q$20:Q$1006,"対象",事業申請入力データ!$G$20:$G$1006),0)</f>
        <v>0</v>
      </c>
      <c r="J7" s="52">
        <f>IFERROR(事業申請入力データ!R$19*SUMIFS(事業申請入力データ!$G$20:$G$1006,事業申請入力データ!R$20:R$1006,"対象",事業申請入力データ!$C$20:$C$1006,事業申請出力結果!$B7,事業申請入力データ!$B$20:$B$1006,事業申請出力結果!$C$5)/SUMIF(事業申請入力データ!R$20:R$1006,"対象",事業申請入力データ!$G$20:$G$1006),0)</f>
        <v>0</v>
      </c>
      <c r="K7" s="52">
        <f>IFERROR(事業申請入力データ!S$19*SUMIFS(事業申請入力データ!$G$20:$G$1006,事業申請入力データ!S$20:S$1006,"対象",事業申請入力データ!$C$20:$C$1006,事業申請出力結果!$B7,事業申請入力データ!$B$20:$B$1006,事業申請出力結果!$C$5)/SUMIF(事業申請入力データ!S$20:S$1006,"対象",事業申請入力データ!$G$20:$G$1006),0)</f>
        <v>0</v>
      </c>
      <c r="L7" s="52">
        <f>IFERROR(事業申請入力データ!T$19*SUMIFS(事業申請入力データ!$G$20:$G$1006,事業申請入力データ!T$20:T$1006,"対象",事業申請入力データ!$C$20:$C$1006,事業申請出力結果!$B7,事業申請入力データ!$B$20:$B$1006,事業申請出力結果!$C$5)/SUMIF(事業申請入力データ!T$20:T$1006,"対象",事業申請入力データ!$G$20:$G$1006),0)</f>
        <v>0</v>
      </c>
      <c r="M7" s="52">
        <f>IFERROR(事業申請入力データ!U$19*SUMIFS(事業申請入力データ!$G$20:$G$1006,事業申請入力データ!U$20:U$1006,"対象",事業申請入力データ!$C$20:$C$1006,事業申請出力結果!$B7,事業申請入力データ!$B$20:$B$1006,事業申請出力結果!$C$5)/SUMIF(事業申請入力データ!U$20:U$1006,"対象",事業申請入力データ!$G$20:$G$1006),0)</f>
        <v>0</v>
      </c>
      <c r="N7" s="52">
        <f>IFERROR(事業申請入力データ!Y$19*SUMIFS(事業申請入力データ!$G$20:$G$1006,事業申請入力データ!Y$20:Y$1006,"対象",事業申請入力データ!$C$20:$C$1006,事業申請出力結果!$B7,事業申請入力データ!$B$20:$B$1006,事業申請出力結果!$C$5)/SUMIF(事業申請入力データ!Y$20:Y$1006,"対象",事業申請入力データ!$G$20:$G$1006),0)</f>
        <v>0</v>
      </c>
      <c r="O7" s="52">
        <f>IFERROR(事業申請入力データ!Z$19*SUMIFS(事業申請入力データ!$G$20:$G$1006,事業申請入力データ!Z$20:Z$1006,"対象",事業申請入力データ!$C$20:$C$1006,事業申請出力結果!$B7,事業申請入力データ!$B$20:$B$1006,事業申請出力結果!$C$5)/SUMIF(事業申請入力データ!Z$20:Z$1006,"対象",事業申請入力データ!$G$20:$G$1006),0)</f>
        <v>0</v>
      </c>
      <c r="P7" s="52">
        <f>IFERROR(事業申請入力データ!AA$19*SUMIFS(事業申請入力データ!$G$20:$G$1006,事業申請入力データ!AA$20:AA$1006,"対象",事業申請入力データ!$C$20:$C$1006,事業申請出力結果!$B7,事業申請入力データ!$B$20:$B$1006,事業申請出力結果!$C$5)/SUMIF(事業申請入力データ!AA$20:AA$1006,"対象",事業申請入力データ!$G$20:$G$1006),0)</f>
        <v>0</v>
      </c>
      <c r="Q7" s="52">
        <f>SUM(D7:P7)</f>
        <v>0</v>
      </c>
      <c r="R7" s="53">
        <f>IFERROR(VLOOKUP($C$5,事業申請入力データ!$B$9:$E$14,4,0),0)</f>
        <v>0</v>
      </c>
      <c r="S7" s="54">
        <f>ROUNDDOWN(Q7*R7,0)</f>
        <v>0</v>
      </c>
      <c r="T7" s="460">
        <f>SUM(S7:S15)</f>
        <v>0</v>
      </c>
      <c r="V7" s="481" t="s">
        <v>329</v>
      </c>
      <c r="W7" s="482"/>
      <c r="X7" s="482"/>
      <c r="Y7" s="399">
        <f>SUMIF(B:B,B7,C:C)+SUMIF(B:B,B8,C:C)+SUMIF(B:B,B9,C:C)+SUMIF(B:B,B10,C:C)+Y13</f>
        <v>0</v>
      </c>
      <c r="Z7" s="393" t="s">
        <v>332</v>
      </c>
      <c r="AA7" s="450" t="s">
        <v>333</v>
      </c>
      <c r="AB7" s="450"/>
      <c r="AC7" s="451"/>
    </row>
    <row r="8" spans="1:29" ht="20.100000000000001" customHeight="1" thickBot="1">
      <c r="A8" s="459"/>
      <c r="B8" s="173" t="s">
        <v>167</v>
      </c>
      <c r="C8" s="56">
        <f>SUMIFS(事業申請入力データ!$G$20:$G$1006,事業申請入力データ!$C$20:$C$1006,B8,事業申請入力データ!$B$20:$B$1006,事業申請出力結果!$C$5)</f>
        <v>0</v>
      </c>
      <c r="D8" s="57">
        <f>SUMIFS(事業申請入力データ!$H$20:$H$1006,事業申請入力データ!$C$20:$C$1006,B8,事業申請入力データ!$B$20:$B$1006,事業申請出力結果!$C$5)</f>
        <v>0</v>
      </c>
      <c r="E8" s="58">
        <f>IFERROR(事業申請入力データ!M$19*SUMIFS(事業申請入力データ!$G$20:$G$1006,事業申請入力データ!M$20:M$1006,"対象",事業申請入力データ!$C$20:$C$1006,事業申請出力結果!$B8,事業申請入力データ!$B$20:$B$1006,事業申請出力結果!$C$5)/SUMIF(事業申請入力データ!M$20:M$1006,"対象",事業申請入力データ!$G$20:$G$1006),0)</f>
        <v>0</v>
      </c>
      <c r="F8" s="58">
        <f>IFERROR(事業申請入力データ!N$19*SUMIFS(事業申請入力データ!$G$20:$G$1006,事業申請入力データ!N$20:N$1006,"対象",事業申請入力データ!$C$20:$C$1006,事業申請出力結果!$B8,事業申請入力データ!$B$20:$B$1006,事業申請出力結果!$C$5)/SUMIF(事業申請入力データ!N$20:N$1006,"対象",事業申請入力データ!$G$20:$G$1006),0)</f>
        <v>0</v>
      </c>
      <c r="G8" s="58">
        <f>IFERROR(事業申請入力データ!O$19*SUMIFS(事業申請入力データ!$G$20:$G$1006,事業申請入力データ!O$20:O$1006,"対象",事業申請入力データ!$C$20:$C$1006,事業申請出力結果!$B8,事業申請入力データ!$B$20:$B$1006,事業申請出力結果!$C$5)/SUMIF(事業申請入力データ!O$20:O$1006,"対象",事業申請入力データ!$G$20:$G$1006),0)</f>
        <v>0</v>
      </c>
      <c r="H8" s="58">
        <f>IFERROR(事業申請入力データ!P$19*SUMIFS(事業申請入力データ!$G$20:$G$1006,事業申請入力データ!P$20:P$1006,"対象",事業申請入力データ!$C$20:$C$1006,事業申請出力結果!$B8,事業申請入力データ!$B$20:$B$1006,事業申請出力結果!$C$5)/SUMIF(事業申請入力データ!P$20:P$1006,"対象",事業申請入力データ!$G$20:$G$1006),0)</f>
        <v>0</v>
      </c>
      <c r="I8" s="58">
        <f>IFERROR(事業申請入力データ!Q$19*SUMIFS(事業申請入力データ!$G$20:$G$1006,事業申請入力データ!Q$20:Q$1006,"対象",事業申請入力データ!$C$20:$C$1006,事業申請出力結果!$B8,事業申請入力データ!$B$20:$B$1006,事業申請出力結果!$C$5)/SUMIF(事業申請入力データ!Q$20:Q$1006,"対象",事業申請入力データ!$G$20:$G$1006),0)</f>
        <v>0</v>
      </c>
      <c r="J8" s="58">
        <f>IFERROR(事業申請入力データ!R$19*SUMIFS(事業申請入力データ!$G$20:$G$1006,事業申請入力データ!R$20:R$1006,"対象",事業申請入力データ!$C$20:$C$1006,事業申請出力結果!$B8,事業申請入力データ!$B$20:$B$1006,事業申請出力結果!$C$5)/SUMIF(事業申請入力データ!R$20:R$1006,"対象",事業申請入力データ!$G$20:$G$1006),0)</f>
        <v>0</v>
      </c>
      <c r="K8" s="58">
        <f>IFERROR(事業申請入力データ!S$19*SUMIFS(事業申請入力データ!$G$20:$G$1006,事業申請入力データ!S$20:S$1006,"対象",事業申請入力データ!$C$20:$C$1006,事業申請出力結果!$B8,事業申請入力データ!$B$20:$B$1006,事業申請出力結果!$C$5)/SUMIF(事業申請入力データ!S$20:S$1006,"対象",事業申請入力データ!$G$20:$G$1006),0)</f>
        <v>0</v>
      </c>
      <c r="L8" s="58">
        <f>IFERROR(事業申請入力データ!T$19*SUMIFS(事業申請入力データ!$G$20:$G$1006,事業申請入力データ!T$20:T$1006,"対象",事業申請入力データ!$C$20:$C$1006,事業申請出力結果!$B8,事業申請入力データ!$B$20:$B$1006,事業申請出力結果!$C$5)/SUMIF(事業申請入力データ!T$20:T$1006,"対象",事業申請入力データ!$G$20:$G$1006),0)</f>
        <v>0</v>
      </c>
      <c r="M8" s="58">
        <f>IFERROR(事業申請入力データ!U$19*SUMIFS(事業申請入力データ!$G$20:$G$1006,事業申請入力データ!U$20:U$1006,"対象",事業申請入力データ!$C$20:$C$1006,事業申請出力結果!$B8,事業申請入力データ!$B$20:$B$1006,事業申請出力結果!$C$5)/SUMIF(事業申請入力データ!U$20:U$1006,"対象",事業申請入力データ!$G$20:$G$1006),0)</f>
        <v>0</v>
      </c>
      <c r="N8" s="58">
        <f>IFERROR(事業申請入力データ!Y$19*SUMIFS(事業申請入力データ!$G$20:$G$1006,事業申請入力データ!Y$20:Y$1006,"対象",事業申請入力データ!$C$20:$C$1006,事業申請出力結果!$B8,事業申請入力データ!$B$20:$B$1006,事業申請出力結果!$C$5)/SUMIF(事業申請入力データ!Y$20:Y$1006,"対象",事業申請入力データ!$G$20:$G$1006),0)</f>
        <v>0</v>
      </c>
      <c r="O8" s="58">
        <f>IFERROR(事業申請入力データ!Z$19*SUMIFS(事業申請入力データ!$G$20:$G$1006,事業申請入力データ!Z$20:Z$1006,"対象",事業申請入力データ!$C$20:$C$1006,事業申請出力結果!$B8,事業申請入力データ!$B$20:$B$1006,事業申請出力結果!$C$5)/SUMIF(事業申請入力データ!Z$20:Z$1006,"対象",事業申請入力データ!$G$20:$G$1006),0)</f>
        <v>0</v>
      </c>
      <c r="P8" s="58">
        <f>IFERROR(事業申請入力データ!AA$19*SUMIFS(事業申請入力データ!$G$20:$G$1006,事業申請入力データ!AA$20:AA$1006,"対象",事業申請入力データ!$C$20:$C$1006,事業申請出力結果!$B8,事業申請入力データ!$B$20:$B$1006,事業申請出力結果!$C$5)/SUMIF(事業申請入力データ!AA$20:AA$1006,"対象",事業申請入力データ!$G$20:$G$1006),0)</f>
        <v>0</v>
      </c>
      <c r="Q8" s="57">
        <f>SUM(D8:P8)</f>
        <v>0</v>
      </c>
      <c r="R8" s="59">
        <f>IFERROR(VLOOKUP($C$5,事業申請入力データ!$B$9:$E$14,4,0),0)</f>
        <v>0</v>
      </c>
      <c r="S8" s="60">
        <f>ROUNDDOWN(Q8*R8,0)</f>
        <v>0</v>
      </c>
      <c r="T8" s="461"/>
      <c r="V8" s="479" t="s">
        <v>330</v>
      </c>
      <c r="W8" s="480"/>
      <c r="X8" s="480"/>
      <c r="Y8" s="397">
        <f>SUMIF(B:B,B12,C:C)+SUMIF(B:B,B13,C:C)+SUMIF(B:B,B14,C:C)+SUMIF(B:B,B15,C:C)</f>
        <v>0</v>
      </c>
      <c r="Z8" s="398" t="str">
        <f>IF(Y7&gt;=Y8,"〇","×")</f>
        <v>〇</v>
      </c>
      <c r="AA8" s="396" t="str">
        <f>IF(Y8-Y7&lt;=0,"",Y8-Y7)</f>
        <v/>
      </c>
      <c r="AB8" s="394" t="s">
        <v>334</v>
      </c>
      <c r="AC8" s="395"/>
    </row>
    <row r="9" spans="1:29" ht="20.100000000000001" customHeight="1">
      <c r="A9" s="459"/>
      <c r="B9" s="173" t="s">
        <v>169</v>
      </c>
      <c r="C9" s="56">
        <f>SUMIFS(事業申請入力データ!$G$20:$G$1006,事業申請入力データ!$C$20:$C$1006,B9,事業申請入力データ!$B$20:$B$1006,事業申請出力結果!$C$5)</f>
        <v>0</v>
      </c>
      <c r="D9" s="57">
        <f>SUMIFS(事業申請入力データ!$H$20:$H$1006,事業申請入力データ!$C$20:$C$1006,B9,事業申請入力データ!$B$20:$B$1006,事業申請出力結果!$C$5)</f>
        <v>0</v>
      </c>
      <c r="E9" s="57">
        <f>IFERROR(事業申請入力データ!M$19*SUMIFS(事業申請入力データ!$G$20:$G$1006,事業申請入力データ!M$20:M$1006,"対象",事業申請入力データ!$C$20:$C$1006,事業申請出力結果!$B9,事業申請入力データ!$B$20:$B$1006,事業申請出力結果!$C$5)/SUMIF(事業申請入力データ!M$20:M$1006,"対象",事業申請入力データ!$G$20:$G$1006),0)</f>
        <v>0</v>
      </c>
      <c r="F9" s="57">
        <f>IFERROR(事業申請入力データ!N$19*SUMIFS(事業申請入力データ!$G$20:$G$1006,事業申請入力データ!N$20:N$1006,"対象",事業申請入力データ!$C$20:$C$1006,事業申請出力結果!$B9,事業申請入力データ!$B$20:$B$1006,事業申請出力結果!$C$5)/SUMIF(事業申請入力データ!N$20:N$1006,"対象",事業申請入力データ!$G$20:$G$1006),0)</f>
        <v>0</v>
      </c>
      <c r="G9" s="57">
        <f>IFERROR(事業申請入力データ!O$19*SUMIFS(事業申請入力データ!$G$20:$G$1006,事業申請入力データ!O$20:O$1006,"対象",事業申請入力データ!$C$20:$C$1006,事業申請出力結果!$B9,事業申請入力データ!$B$20:$B$1006,事業申請出力結果!$C$5)/SUMIF(事業申請入力データ!O$20:O$1006,"対象",事業申請入力データ!$G$20:$G$1006),0)</f>
        <v>0</v>
      </c>
      <c r="H9" s="57">
        <f>IFERROR(事業申請入力データ!P$19*SUMIFS(事業申請入力データ!$G$20:$G$1006,事業申請入力データ!P$20:P$1006,"対象",事業申請入力データ!$C$20:$C$1006,事業申請出力結果!$B9,事業申請入力データ!$B$20:$B$1006,事業申請出力結果!$C$5)/SUMIF(事業申請入力データ!P$20:P$1006,"対象",事業申請入力データ!$G$20:$G$1006),0)</f>
        <v>0</v>
      </c>
      <c r="I9" s="57">
        <f>IFERROR(事業申請入力データ!Q$19*SUMIFS(事業申請入力データ!$G$20:$G$1006,事業申請入力データ!Q$20:Q$1006,"対象",事業申請入力データ!$C$20:$C$1006,事業申請出力結果!$B9,事業申請入力データ!$B$20:$B$1006,事業申請出力結果!$C$5)/SUMIF(事業申請入力データ!Q$20:Q$1006,"対象",事業申請入力データ!$G$20:$G$1006),0)</f>
        <v>0</v>
      </c>
      <c r="J9" s="57">
        <f>IFERROR(事業申請入力データ!R$19*SUMIFS(事業申請入力データ!$G$20:$G$1006,事業申請入力データ!R$20:R$1006,"対象",事業申請入力データ!$C$20:$C$1006,事業申請出力結果!$B9,事業申請入力データ!$B$20:$B$1006,事業申請出力結果!$C$5)/SUMIF(事業申請入力データ!R$20:R$1006,"対象",事業申請入力データ!$G$20:$G$1006),0)</f>
        <v>0</v>
      </c>
      <c r="K9" s="57">
        <f>IFERROR(事業申請入力データ!S$19*SUMIFS(事業申請入力データ!$G$20:$G$1006,事業申請入力データ!S$20:S$1006,"対象",事業申請入力データ!$C$20:$C$1006,事業申請出力結果!$B9,事業申請入力データ!$B$20:$B$1006,事業申請出力結果!$C$5)/SUMIF(事業申請入力データ!S$20:S$1006,"対象",事業申請入力データ!$G$20:$G$1006),0)</f>
        <v>0</v>
      </c>
      <c r="L9" s="57">
        <f>IFERROR(事業申請入力データ!T$19*SUMIFS(事業申請入力データ!$G$20:$G$1006,事業申請入力データ!T$20:T$1006,"対象",事業申請入力データ!$C$20:$C$1006,事業申請出力結果!$B9,事業申請入力データ!$B$20:$B$1006,事業申請出力結果!$C$5)/SUMIF(事業申請入力データ!T$20:T$1006,"対象",事業申請入力データ!$G$20:$G$1006),0)</f>
        <v>0</v>
      </c>
      <c r="M9" s="57">
        <f>IFERROR(事業申請入力データ!U$19*SUMIFS(事業申請入力データ!$G$20:$G$1006,事業申請入力データ!U$20:U$1006,"対象",事業申請入力データ!$C$20:$C$1006,事業申請出力結果!$B9,事業申請入力データ!$B$20:$B$1006,事業申請出力結果!$C$5)/SUMIF(事業申請入力データ!U$20:U$1006,"対象",事業申請入力データ!$G$20:$G$1006),0)</f>
        <v>0</v>
      </c>
      <c r="N9" s="57">
        <f>IFERROR(事業申請入力データ!Y$19*SUMIFS(事業申請入力データ!$G$20:$G$1006,事業申請入力データ!Y$20:Y$1006,"対象",事業申請入力データ!$C$20:$C$1006,事業申請出力結果!$B9,事業申請入力データ!$B$20:$B$1006,事業申請出力結果!$C$5)/SUMIF(事業申請入力データ!Y$20:Y$1006,"対象",事業申請入力データ!$G$20:$G$1006),0)</f>
        <v>0</v>
      </c>
      <c r="O9" s="57">
        <f>IFERROR(事業申請入力データ!Z$19*SUMIFS(事業申請入力データ!$G$20:$G$1006,事業申請入力データ!Z$20:Z$1006,"対象",事業申請入力データ!$C$20:$C$1006,事業申請出力結果!$B9,事業申請入力データ!$B$20:$B$1006,事業申請出力結果!$C$5)/SUMIF(事業申請入力データ!Z$20:Z$1006,"対象",事業申請入力データ!$G$20:$G$1006),0)</f>
        <v>0</v>
      </c>
      <c r="P9" s="57">
        <f>IFERROR(事業申請入力データ!AA$19*SUMIFS(事業申請入力データ!$G$20:$G$1006,事業申請入力データ!AA$20:AA$1006,"対象",事業申請入力データ!$C$20:$C$1006,事業申請出力結果!$B9,事業申請入力データ!$B$20:$B$1006,事業申請出力結果!$C$5)/SUMIF(事業申請入力データ!AA$20:AA$1006,"対象",事業申請入力データ!$G$20:$G$1006),0)</f>
        <v>0</v>
      </c>
      <c r="Q9" s="57">
        <f t="shared" ref="Q9" si="0">SUM(D9:P9)</f>
        <v>0</v>
      </c>
      <c r="R9" s="59">
        <f>IFERROR(VLOOKUP($C$5,事業申請入力データ!$B$9:$E$14,4,0),0)</f>
        <v>0</v>
      </c>
      <c r="S9" s="60">
        <f>ROUNDDOWN(Q9*R9,0)</f>
        <v>0</v>
      </c>
      <c r="T9" s="461"/>
      <c r="V9" s="424" t="s">
        <v>76</v>
      </c>
      <c r="W9" s="424"/>
      <c r="X9" s="424"/>
    </row>
    <row r="10" spans="1:29" ht="20.100000000000001" customHeight="1" thickBot="1">
      <c r="A10" s="459"/>
      <c r="B10" s="173" t="s">
        <v>178</v>
      </c>
      <c r="C10" s="56">
        <f>SUMIFS(事業申請入力データ!$G$20:$G$1006,事業申請入力データ!$C$20:$C$1006,B10,事業申請入力データ!$B$20:$B$1006,事業申請出力結果!$C$5)</f>
        <v>0</v>
      </c>
      <c r="D10" s="57">
        <f>SUMIFS(事業申請入力データ!$H$20:$H$1006,事業申請入力データ!$C$20:$C$1006,B10,事業申請入力データ!$B$20:$B$1006,事業申請出力結果!$C$5)</f>
        <v>0</v>
      </c>
      <c r="E10" s="58">
        <f>IFERROR(事業申請入力データ!M$19*SUMIFS(事業申請入力データ!$G$20:$G$1006,事業申請入力データ!M$20:M$1006,"対象",事業申請入力データ!$C$20:$C$1006,事業申請出力結果!$B10,事業申請入力データ!$B$20:$B$1006,事業申請出力結果!$C$5)/SUMIF(事業申請入力データ!M$20:M$1006,"対象",事業申請入力データ!$G$20:$G$1006),0)</f>
        <v>0</v>
      </c>
      <c r="F10" s="58">
        <f>IFERROR(事業申請入力データ!N$19*SUMIFS(事業申請入力データ!$G$20:$G$1006,事業申請入力データ!N$20:N$1006,"対象",事業申請入力データ!$C$20:$C$1006,事業申請出力結果!$B10,事業申請入力データ!$B$20:$B$1006,事業申請出力結果!$C$5)/SUMIF(事業申請入力データ!N$20:N$1006,"対象",事業申請入力データ!$G$20:$G$1006),0)</f>
        <v>0</v>
      </c>
      <c r="G10" s="58">
        <f>IFERROR(事業申請入力データ!O$19*SUMIFS(事業申請入力データ!$G$20:$G$1006,事業申請入力データ!O$20:O$1006,"対象",事業申請入力データ!$C$20:$C$1006,事業申請出力結果!$B10,事業申請入力データ!$B$20:$B$1006,事業申請出力結果!$C$5)/SUMIF(事業申請入力データ!O$20:O$1006,"対象",事業申請入力データ!$G$20:$G$1006),0)</f>
        <v>0</v>
      </c>
      <c r="H10" s="58">
        <f>IFERROR(事業申請入力データ!P$19*SUMIFS(事業申請入力データ!$G$20:$G$1006,事業申請入力データ!P$20:P$1006,"対象",事業申請入力データ!$C$20:$C$1006,事業申請出力結果!$B10,事業申請入力データ!$B$20:$B$1006,事業申請出力結果!$C$5)/SUMIF(事業申請入力データ!P$20:P$1006,"対象",事業申請入力データ!$G$20:$G$1006),0)</f>
        <v>0</v>
      </c>
      <c r="I10" s="58">
        <f>IFERROR(事業申請入力データ!Q$19*SUMIFS(事業申請入力データ!$G$20:$G$1006,事業申請入力データ!Q$20:Q$1006,"対象",事業申請入力データ!$C$20:$C$1006,事業申請出力結果!$B10,事業申請入力データ!$B$20:$B$1006,事業申請出力結果!$C$5)/SUMIF(事業申請入力データ!Q$20:Q$1006,"対象",事業申請入力データ!$G$20:$G$1006),0)</f>
        <v>0</v>
      </c>
      <c r="J10" s="58">
        <f>IFERROR(事業申請入力データ!R$19*SUMIFS(事業申請入力データ!$G$20:$G$1006,事業申請入力データ!R$20:R$1006,"対象",事業申請入力データ!$C$20:$C$1006,事業申請出力結果!$B10,事業申請入力データ!$B$20:$B$1006,事業申請出力結果!$C$5)/SUMIF(事業申請入力データ!R$20:R$1006,"対象",事業申請入力データ!$G$20:$G$1006),0)</f>
        <v>0</v>
      </c>
      <c r="K10" s="58">
        <f>IFERROR(事業申請入力データ!S$19*SUMIFS(事業申請入力データ!$G$20:$G$1006,事業申請入力データ!S$20:S$1006,"対象",事業申請入力データ!$C$20:$C$1006,事業申請出力結果!$B10,事業申請入力データ!$B$20:$B$1006,事業申請出力結果!$C$5)/SUMIF(事業申請入力データ!S$20:S$1006,"対象",事業申請入力データ!$G$20:$G$1006),0)</f>
        <v>0</v>
      </c>
      <c r="L10" s="58">
        <f>IFERROR(事業申請入力データ!T$19*SUMIFS(事業申請入力データ!$G$20:$G$1006,事業申請入力データ!T$20:T$1006,"対象",事業申請入力データ!$C$20:$C$1006,事業申請出力結果!$B10,事業申請入力データ!$B$20:$B$1006,事業申請出力結果!$C$5)/SUMIF(事業申請入力データ!T$20:T$1006,"対象",事業申請入力データ!$G$20:$G$1006),0)</f>
        <v>0</v>
      </c>
      <c r="M10" s="58">
        <f>IFERROR(事業申請入力データ!U$19*SUMIFS(事業申請入力データ!$G$20:$G$1006,事業申請入力データ!U$20:U$1006,"対象",事業申請入力データ!$C$20:$C$1006,事業申請出力結果!$B10,事業申請入力データ!$B$20:$B$1006,事業申請出力結果!$C$5)/SUMIF(事業申請入力データ!U$20:U$1006,"対象",事業申請入力データ!$G$20:$G$1006),0)</f>
        <v>0</v>
      </c>
      <c r="N10" s="58">
        <f>IFERROR(事業申請入力データ!Y$19*SUMIFS(事業申請入力データ!$G$20:$G$1006,事業申請入力データ!Y$20:Y$1006,"対象",事業申請入力データ!$C$20:$C$1006,事業申請出力結果!$B10,事業申請入力データ!$B$20:$B$1006,事業申請出力結果!$C$5)/SUMIF(事業申請入力データ!Y$20:Y$1006,"対象",事業申請入力データ!$G$20:$G$1006),0)</f>
        <v>0</v>
      </c>
      <c r="O10" s="58">
        <f>IFERROR(事業申請入力データ!Z$19*SUMIFS(事業申請入力データ!$G$20:$G$1006,事業申請入力データ!Z$20:Z$1006,"対象",事業申請入力データ!$C$20:$C$1006,事業申請出力結果!$B10,事業申請入力データ!$B$20:$B$1006,事業申請出力結果!$C$5)/SUMIF(事業申請入力データ!Z$20:Z$1006,"対象",事業申請入力データ!$G$20:$G$1006),0)</f>
        <v>0</v>
      </c>
      <c r="P10" s="58">
        <f>IFERROR(事業申請入力データ!AA$19*SUMIFS(事業申請入力データ!$G$20:$G$1006,事業申請入力データ!AA$20:AA$1006,"対象",事業申請入力データ!$C$20:$C$1006,事業申請出力結果!$B10,事業申請入力データ!$B$20:$B$1006,事業申請出力結果!$C$5)/SUMIF(事業申請入力データ!AA$20:AA$1006,"対象",事業申請入力データ!$G$20:$G$1006),0)</f>
        <v>0</v>
      </c>
      <c r="Q10" s="57">
        <f t="shared" ref="Q10:Q16" si="1">SUM(D10:P10)</f>
        <v>0</v>
      </c>
      <c r="R10" s="59">
        <f>IFERROR(VLOOKUP($C$5,事業申請入力データ!$B$9:$E$14,4,0),0)</f>
        <v>0</v>
      </c>
      <c r="S10" s="60">
        <f t="shared" ref="S10:S12" si="2">ROUNDDOWN(Q10*R10,0)</f>
        <v>0</v>
      </c>
      <c r="T10" s="461"/>
      <c r="V10" s="425"/>
      <c r="W10" s="425"/>
      <c r="X10" s="425"/>
      <c r="Y10" s="1"/>
      <c r="Z10" s="1"/>
      <c r="AA10" s="1"/>
      <c r="AB10" s="1"/>
      <c r="AC10" s="1"/>
    </row>
    <row r="11" spans="1:29" ht="20.100000000000001" customHeight="1" thickBot="1">
      <c r="A11" s="459"/>
      <c r="B11" s="173" t="s">
        <v>170</v>
      </c>
      <c r="C11" s="56">
        <f>SUMIFS(事業申請入力データ!$G$20:$G$1006,事業申請入力データ!$C$20:$C$1006,B11,事業申請入力データ!$B$20:$B$1006,事業申請出力結果!$C$5)</f>
        <v>0</v>
      </c>
      <c r="D11" s="57">
        <f>SUMIFS(事業申請入力データ!$H$20:$H$1006,事業申請入力データ!$C$20:$C$1006,B11,事業申請入力データ!$B$20:$B$1006,事業申請出力結果!$C$5)</f>
        <v>0</v>
      </c>
      <c r="E11" s="58">
        <f>IFERROR(事業申請入力データ!M$19*SUMIFS(事業申請入力データ!$G$20:$G$1006,事業申請入力データ!M$20:M$1006,"対象",事業申請入力データ!$C$20:$C$1006,事業申請出力結果!$B11,事業申請入力データ!$B$20:$B$1006,事業申請出力結果!$C$5)/SUMIF(事業申請入力データ!M$20:M$1006,"対象",事業申請入力データ!$G$20:$G$1006),0)</f>
        <v>0</v>
      </c>
      <c r="F11" s="58">
        <f>IFERROR(事業申請入力データ!N$19*SUMIFS(事業申請入力データ!$G$20:$G$1006,事業申請入力データ!N$20:N$1006,"対象",事業申請入力データ!$C$20:$C$1006,事業申請出力結果!$B11,事業申請入力データ!$B$20:$B$1006,事業申請出力結果!$C$5)/SUMIF(事業申請入力データ!N$20:N$1006,"対象",事業申請入力データ!$G$20:$G$1006),0)</f>
        <v>0</v>
      </c>
      <c r="G11" s="58">
        <f>IFERROR(事業申請入力データ!O$19*SUMIFS(事業申請入力データ!$G$20:$G$1006,事業申請入力データ!O$20:O$1006,"対象",事業申請入力データ!$C$20:$C$1006,事業申請出力結果!$B11,事業申請入力データ!$B$20:$B$1006,事業申請出力結果!$C$5)/SUMIF(事業申請入力データ!O$20:O$1006,"対象",事業申請入力データ!$G$20:$G$1006),0)</f>
        <v>0</v>
      </c>
      <c r="H11" s="58">
        <f>IFERROR(事業申請入力データ!P$19*SUMIFS(事業申請入力データ!$G$20:$G$1006,事業申請入力データ!P$20:P$1006,"対象",事業申請入力データ!$C$20:$C$1006,事業申請出力結果!$B11,事業申請入力データ!$B$20:$B$1006,事業申請出力結果!$C$5)/SUMIF(事業申請入力データ!P$20:P$1006,"対象",事業申請入力データ!$G$20:$G$1006),0)</f>
        <v>0</v>
      </c>
      <c r="I11" s="58">
        <f>IFERROR(事業申請入力データ!Q$19*SUMIFS(事業申請入力データ!$G$20:$G$1006,事業申請入力データ!Q$20:Q$1006,"対象",事業申請入力データ!$C$20:$C$1006,事業申請出力結果!$B11,事業申請入力データ!$B$20:$B$1006,事業申請出力結果!$C$5)/SUMIF(事業申請入力データ!Q$20:Q$1006,"対象",事業申請入力データ!$G$20:$G$1006),0)</f>
        <v>0</v>
      </c>
      <c r="J11" s="58">
        <f>IFERROR(事業申請入力データ!R$19*SUMIFS(事業申請入力データ!$G$20:$G$1006,事業申請入力データ!R$20:R$1006,"対象",事業申請入力データ!$C$20:$C$1006,事業申請出力結果!$B11,事業申請入力データ!$B$20:$B$1006,事業申請出力結果!$C$5)/SUMIF(事業申請入力データ!R$20:R$1006,"対象",事業申請入力データ!$G$20:$G$1006),0)</f>
        <v>0</v>
      </c>
      <c r="K11" s="58">
        <f>IFERROR(事業申請入力データ!S$19*SUMIFS(事業申請入力データ!$G$20:$G$1006,事業申請入力データ!S$20:S$1006,"対象",事業申請入力データ!$C$20:$C$1006,事業申請出力結果!$B11,事業申請入力データ!$B$20:$B$1006,事業申請出力結果!$C$5)/SUMIF(事業申請入力データ!S$20:S$1006,"対象",事業申請入力データ!$G$20:$G$1006),0)</f>
        <v>0</v>
      </c>
      <c r="L11" s="58">
        <f>IFERROR(事業申請入力データ!T$19*SUMIFS(事業申請入力データ!$G$20:$G$1006,事業申請入力データ!T$20:T$1006,"対象",事業申請入力データ!$C$20:$C$1006,事業申請出力結果!$B11,事業申請入力データ!$B$20:$B$1006,事業申請出力結果!$C$5)/SUMIF(事業申請入力データ!T$20:T$1006,"対象",事業申請入力データ!$G$20:$G$1006),0)</f>
        <v>0</v>
      </c>
      <c r="M11" s="58">
        <f>IFERROR(事業申請入力データ!U$19*SUMIFS(事業申請入力データ!$G$20:$G$1006,事業申請入力データ!U$20:U$1006,"対象",事業申請入力データ!$C$20:$C$1006,事業申請出力結果!$B11,事業申請入力データ!$B$20:$B$1006,事業申請出力結果!$C$5)/SUMIF(事業申請入力データ!U$20:U$1006,"対象",事業申請入力データ!$G$20:$G$1006),0)</f>
        <v>0</v>
      </c>
      <c r="N11" s="58">
        <f>IFERROR(事業申請入力データ!Y$19*SUMIFS(事業申請入力データ!$G$20:$G$1006,事業申請入力データ!Y$20:Y$1006,"対象",事業申請入力データ!$C$20:$C$1006,事業申請出力結果!$B11,事業申請入力データ!$B$20:$B$1006,事業申請出力結果!$C$5)/SUMIF(事業申請入力データ!Y$20:Y$1006,"対象",事業申請入力データ!$G$20:$G$1006),0)</f>
        <v>0</v>
      </c>
      <c r="O11" s="58">
        <f>IFERROR(事業申請入力データ!Z$19*SUMIFS(事業申請入力データ!$G$20:$G$1006,事業申請入力データ!Z$20:Z$1006,"対象",事業申請入力データ!$C$20:$C$1006,事業申請出力結果!$B11,事業申請入力データ!$B$20:$B$1006,事業申請出力結果!$C$5)/SUMIF(事業申請入力データ!Z$20:Z$1006,"対象",事業申請入力データ!$G$20:$G$1006),0)</f>
        <v>0</v>
      </c>
      <c r="P11" s="58">
        <f>IFERROR(事業申請入力データ!AA$19*SUMIFS(事業申請入力データ!$G$20:$G$1006,事業申請入力データ!AA$20:AA$1006,"対象",事業申請入力データ!$C$20:$C$1006,事業申請出力結果!$B11,事業申請入力データ!$B$20:$B$1006,事業申請出力結果!$C$5)/SUMIF(事業申請入力データ!AA$20:AA$1006,"対象",事業申請入力データ!$G$20:$G$1006),0)</f>
        <v>0</v>
      </c>
      <c r="Q11" s="57">
        <f t="shared" si="1"/>
        <v>0</v>
      </c>
      <c r="R11" s="59">
        <f>IFERROR(VLOOKUP($C$5,事業申請入力データ!$B$9:$E$14,4,0),0)</f>
        <v>0</v>
      </c>
      <c r="S11" s="60">
        <f t="shared" si="2"/>
        <v>0</v>
      </c>
      <c r="T11" s="461"/>
      <c r="V11" s="428" t="s">
        <v>183</v>
      </c>
      <c r="W11" s="429"/>
      <c r="X11" s="430"/>
      <c r="Y11" s="55" t="s">
        <v>66</v>
      </c>
      <c r="Z11" s="104" t="s">
        <v>93</v>
      </c>
      <c r="AA11" s="188" t="s">
        <v>94</v>
      </c>
    </row>
    <row r="12" spans="1:29" ht="20.100000000000001" customHeight="1">
      <c r="A12" s="459"/>
      <c r="B12" s="173" t="s">
        <v>171</v>
      </c>
      <c r="C12" s="56">
        <f>SUMIFS(事業申請入力データ!$G$20:$G$1006,事業申請入力データ!$C$20:$C$1006,B12,事業申請入力データ!$B$20:$B$1006,事業申請出力結果!$C$5)</f>
        <v>0</v>
      </c>
      <c r="D12" s="57">
        <f>SUMIFS(事業申請入力データ!$H$20:$H$1006,事業申請入力データ!$C$20:$C$1006,B12,事業申請入力データ!$B$20:$B$1006,事業申請出力結果!$C$5)</f>
        <v>0</v>
      </c>
      <c r="E12" s="58">
        <f>IFERROR(事業申請入力データ!M$19*SUMIFS(事業申請入力データ!$G$20:$G$1006,事業申請入力データ!M$20:M$1006,"対象",事業申請入力データ!$C$20:$C$1006,事業申請出力結果!$B12,事業申請入力データ!$B$20:$B$1006,事業申請出力結果!$C$5)/SUMIF(事業申請入力データ!M$20:M$1006,"対象",事業申請入力データ!$G$20:$G$1006),0)</f>
        <v>0</v>
      </c>
      <c r="F12" s="58">
        <f>IFERROR(事業申請入力データ!N$19*SUMIFS(事業申請入力データ!$G$20:$G$1006,事業申請入力データ!N$20:N$1006,"対象",事業申請入力データ!$C$20:$C$1006,事業申請出力結果!$B12,事業申請入力データ!$B$20:$B$1006,事業申請出力結果!$C$5)/SUMIF(事業申請入力データ!N$20:N$1006,"対象",事業申請入力データ!$G$20:$G$1006),0)</f>
        <v>0</v>
      </c>
      <c r="G12" s="58">
        <f>IFERROR(事業申請入力データ!O$19*SUMIFS(事業申請入力データ!$G$20:$G$1006,事業申請入力データ!O$20:O$1006,"対象",事業申請入力データ!$C$20:$C$1006,事業申請出力結果!$B12,事業申請入力データ!$B$20:$B$1006,事業申請出力結果!$C$5)/SUMIF(事業申請入力データ!O$20:O$1006,"対象",事業申請入力データ!$G$20:$G$1006),0)</f>
        <v>0</v>
      </c>
      <c r="H12" s="58">
        <f>IFERROR(事業申請入力データ!P$19*SUMIFS(事業申請入力データ!$G$20:$G$1006,事業申請入力データ!P$20:P$1006,"対象",事業申請入力データ!$C$20:$C$1006,事業申請出力結果!$B12,事業申請入力データ!$B$20:$B$1006,事業申請出力結果!$C$5)/SUMIF(事業申請入力データ!P$20:P$1006,"対象",事業申請入力データ!$G$20:$G$1006),0)</f>
        <v>0</v>
      </c>
      <c r="I12" s="58">
        <f>IFERROR(事業申請入力データ!Q$19*SUMIFS(事業申請入力データ!$G$20:$G$1006,事業申請入力データ!Q$20:Q$1006,"対象",事業申請入力データ!$C$20:$C$1006,事業申請出力結果!$B12,事業申請入力データ!$B$20:$B$1006,事業申請出力結果!$C$5)/SUMIF(事業申請入力データ!Q$20:Q$1006,"対象",事業申請入力データ!$G$20:$G$1006),0)</f>
        <v>0</v>
      </c>
      <c r="J12" s="58">
        <f>IFERROR(事業申請入力データ!R$19*SUMIFS(事業申請入力データ!$G$20:$G$1006,事業申請入力データ!R$20:R$1006,"対象",事業申請入力データ!$C$20:$C$1006,事業申請出力結果!$B12,事業申請入力データ!$B$20:$B$1006,事業申請出力結果!$C$5)/SUMIF(事業申請入力データ!R$20:R$1006,"対象",事業申請入力データ!$G$20:$G$1006),0)</f>
        <v>0</v>
      </c>
      <c r="K12" s="58">
        <f>IFERROR(事業申請入力データ!S$19*SUMIFS(事業申請入力データ!$G$20:$G$1006,事業申請入力データ!S$20:S$1006,"対象",事業申請入力データ!$C$20:$C$1006,事業申請出力結果!$B12,事業申請入力データ!$B$20:$B$1006,事業申請出力結果!$C$5)/SUMIF(事業申請入力データ!S$20:S$1006,"対象",事業申請入力データ!$G$20:$G$1006),0)</f>
        <v>0</v>
      </c>
      <c r="L12" s="58">
        <f>IFERROR(事業申請入力データ!T$19*SUMIFS(事業申請入力データ!$G$20:$G$1006,事業申請入力データ!T$20:T$1006,"対象",事業申請入力データ!$C$20:$C$1006,事業申請出力結果!$B12,事業申請入力データ!$B$20:$B$1006,事業申請出力結果!$C$5)/SUMIF(事業申請入力データ!T$20:T$1006,"対象",事業申請入力データ!$G$20:$G$1006),0)</f>
        <v>0</v>
      </c>
      <c r="M12" s="58">
        <f>IFERROR(事業申請入力データ!U$19*SUMIFS(事業申請入力データ!$G$20:$G$1006,事業申請入力データ!U$20:U$1006,"対象",事業申請入力データ!$C$20:$C$1006,事業申請出力結果!$B12,事業申請入力データ!$B$20:$B$1006,事業申請出力結果!$C$5)/SUMIF(事業申請入力データ!U$20:U$1006,"対象",事業申請入力データ!$G$20:$G$1006),0)</f>
        <v>0</v>
      </c>
      <c r="N12" s="58">
        <f>IFERROR(事業申請入力データ!Y$19*SUMIFS(事業申請入力データ!$G$20:$G$1006,事業申請入力データ!Y$20:Y$1006,"対象",事業申請入力データ!$C$20:$C$1006,事業申請出力結果!$B12,事業申請入力データ!$B$20:$B$1006,事業申請出力結果!$C$5)/SUMIF(事業申請入力データ!Y$20:Y$1006,"対象",事業申請入力データ!$G$20:$G$1006),0)</f>
        <v>0</v>
      </c>
      <c r="O12" s="58">
        <f>IFERROR(事業申請入力データ!Z$19*SUMIFS(事業申請入力データ!$G$20:$G$1006,事業申請入力データ!Z$20:Z$1006,"対象",事業申請入力データ!$C$20:$C$1006,事業申請出力結果!$B12,事業申請入力データ!$B$20:$B$1006,事業申請出力結果!$C$5)/SUMIF(事業申請入力データ!Z$20:Z$1006,"対象",事業申請入力データ!$G$20:$G$1006),0)</f>
        <v>0</v>
      </c>
      <c r="P12" s="58">
        <f>IFERROR(事業申請入力データ!AA$19*SUMIFS(事業申請入力データ!$G$20:$G$1006,事業申請入力データ!AA$20:AA$1006,"対象",事業申請入力データ!$C$20:$C$1006,事業申請出力結果!$B12,事業申請入力データ!$B$20:$B$1006,事業申請出力結果!$C$5)/SUMIF(事業申請入力データ!AA$20:AA$1006,"対象",事業申請入力データ!$G$20:$G$1006),0)</f>
        <v>0</v>
      </c>
      <c r="Q12" s="57">
        <f t="shared" si="1"/>
        <v>0</v>
      </c>
      <c r="R12" s="59">
        <f>IFERROR(VLOOKUP($C$5,事業申請入力データ!$B$9:$E$14,4,0),0)</f>
        <v>0</v>
      </c>
      <c r="S12" s="60">
        <f t="shared" si="2"/>
        <v>0</v>
      </c>
      <c r="T12" s="461"/>
      <c r="V12" s="444" t="s">
        <v>180</v>
      </c>
      <c r="W12" s="431" t="s">
        <v>179</v>
      </c>
      <c r="X12" s="432"/>
      <c r="Y12" s="61">
        <f>SUMIF(B:B,B7,C:C)+SUMIF(B:B,B8,C:C)+SUMIF(B:B,B9,C:C)+SUMIF(B:B,B12,C:C)+SUMIF(B:B,B13,C:C)</f>
        <v>0</v>
      </c>
      <c r="Z12" s="239">
        <f>ROUNDDOWN(66000*Y12,0)</f>
        <v>0</v>
      </c>
      <c r="AA12" s="189">
        <f>SUMIFS(S:S,B:B,B7)+SUMIFS(S:S,B:B,B8)+SUMIFS(S:S,B:B,B9)+SUMIFS(S:S,B:B,B12)+SUMIFS(S:S,B:B,B13)</f>
        <v>0</v>
      </c>
    </row>
    <row r="13" spans="1:29" ht="20.100000000000001" customHeight="1">
      <c r="A13" s="459"/>
      <c r="B13" s="173" t="s">
        <v>173</v>
      </c>
      <c r="C13" s="56">
        <f>SUMIFS(事業申請入力データ!$G$20:$G$1006,事業申請入力データ!$C$20:$C$1006,B13,事業申請入力データ!$B$20:$B$1006,事業申請出力結果!$C$5)</f>
        <v>0</v>
      </c>
      <c r="D13" s="57">
        <f>SUMIFS(事業申請入力データ!$H$20:$H$1006,事業申請入力データ!$C$20:$C$1006,B13,事業申請入力データ!$B$20:$B$1006,事業申請出力結果!$C$5)</f>
        <v>0</v>
      </c>
      <c r="E13" s="57">
        <f>IFERROR(事業申請入力データ!M$19*SUMIFS(事業申請入力データ!$G$20:$G$1006,事業申請入力データ!M$20:M$1006,"対象",事業申請入力データ!$C$20:$C$1006,事業申請出力結果!$B13,事業申請入力データ!$B$20:$B$1006,事業申請出力結果!$C$5)/SUMIF(事業申請入力データ!M$20:M$1006,"対象",事業申請入力データ!$G$20:$G$1006),0)</f>
        <v>0</v>
      </c>
      <c r="F13" s="57">
        <f>IFERROR(事業申請入力データ!N$19*SUMIFS(事業申請入力データ!$G$20:$G$1006,事業申請入力データ!N$20:N$1006,"対象",事業申請入力データ!$C$20:$C$1006,事業申請出力結果!$B13,事業申請入力データ!$B$20:$B$1006,事業申請出力結果!$C$5)/SUMIF(事業申請入力データ!N$20:N$1006,"対象",事業申請入力データ!$G$20:$G$1006),0)</f>
        <v>0</v>
      </c>
      <c r="G13" s="57">
        <f>IFERROR(事業申請入力データ!O$19*SUMIFS(事業申請入力データ!$G$20:$G$1006,事業申請入力データ!O$20:O$1006,"対象",事業申請入力データ!$C$20:$C$1006,事業申請出力結果!$B13,事業申請入力データ!$B$20:$B$1006,事業申請出力結果!$C$5)/SUMIF(事業申請入力データ!O$20:O$1006,"対象",事業申請入力データ!$G$20:$G$1006),0)</f>
        <v>0</v>
      </c>
      <c r="H13" s="57">
        <f>IFERROR(事業申請入力データ!P$19*SUMIFS(事業申請入力データ!$G$20:$G$1006,事業申請入力データ!P$20:P$1006,"対象",事業申請入力データ!$C$20:$C$1006,事業申請出力結果!$B13,事業申請入力データ!$B$20:$B$1006,事業申請出力結果!$C$5)/SUMIF(事業申請入力データ!P$20:P$1006,"対象",事業申請入力データ!$G$20:$G$1006),0)</f>
        <v>0</v>
      </c>
      <c r="I13" s="57">
        <f>IFERROR(事業申請入力データ!Q$19*SUMIFS(事業申請入力データ!$G$20:$G$1006,事業申請入力データ!Q$20:Q$1006,"対象",事業申請入力データ!$C$20:$C$1006,事業申請出力結果!$B13,事業申請入力データ!$B$20:$B$1006,事業申請出力結果!$C$5)/SUMIF(事業申請入力データ!Q$20:Q$1006,"対象",事業申請入力データ!$G$20:$G$1006),0)</f>
        <v>0</v>
      </c>
      <c r="J13" s="57">
        <f>IFERROR(事業申請入力データ!R$19*SUMIFS(事業申請入力データ!$G$20:$G$1006,事業申請入力データ!R$20:R$1006,"対象",事業申請入力データ!$C$20:$C$1006,事業申請出力結果!$B13,事業申請入力データ!$B$20:$B$1006,事業申請出力結果!$C$5)/SUMIF(事業申請入力データ!R$20:R$1006,"対象",事業申請入力データ!$G$20:$G$1006),0)</f>
        <v>0</v>
      </c>
      <c r="K13" s="57">
        <f>IFERROR(事業申請入力データ!S$19*SUMIFS(事業申請入力データ!$G$20:$G$1006,事業申請入力データ!S$20:S$1006,"対象",事業申請入力データ!$C$20:$C$1006,事業申請出力結果!$B13,事業申請入力データ!$B$20:$B$1006,事業申請出力結果!$C$5)/SUMIF(事業申請入力データ!S$20:S$1006,"対象",事業申請入力データ!$G$20:$G$1006),0)</f>
        <v>0</v>
      </c>
      <c r="L13" s="57">
        <f>IFERROR(事業申請入力データ!T$19*SUMIFS(事業申請入力データ!$G$20:$G$1006,事業申請入力データ!T$20:T$1006,"対象",事業申請入力データ!$C$20:$C$1006,事業申請出力結果!$B13,事業申請入力データ!$B$20:$B$1006,事業申請出力結果!$C$5)/SUMIF(事業申請入力データ!T$20:T$1006,"対象",事業申請入力データ!$G$20:$G$1006),0)</f>
        <v>0</v>
      </c>
      <c r="M13" s="57">
        <f>IFERROR(事業申請入力データ!U$19*SUMIFS(事業申請入力データ!$G$20:$G$1006,事業申請入力データ!U$20:U$1006,"対象",事業申請入力データ!$C$20:$C$1006,事業申請出力結果!$B13,事業申請入力データ!$B$20:$B$1006,事業申請出力結果!$C$5)/SUMIF(事業申請入力データ!U$20:U$1006,"対象",事業申請入力データ!$G$20:$G$1006),0)</f>
        <v>0</v>
      </c>
      <c r="N13" s="57">
        <f>IFERROR(事業申請入力データ!Y$19*SUMIFS(事業申請入力データ!$G$20:$G$1006,事業申請入力データ!Y$20:Y$1006,"対象",事業申請入力データ!$C$20:$C$1006,事業申請出力結果!$B13,事業申請入力データ!$B$20:$B$1006,事業申請出力結果!$C$5)/SUMIF(事業申請入力データ!Y$20:Y$1006,"対象",事業申請入力データ!$G$20:$G$1006),0)</f>
        <v>0</v>
      </c>
      <c r="O13" s="57">
        <f>IFERROR(事業申請入力データ!Z$19*SUMIFS(事業申請入力データ!$G$20:$G$1006,事業申請入力データ!Z$20:Z$1006,"対象",事業申請入力データ!$C$20:$C$1006,事業申請出力結果!$B13,事業申請入力データ!$B$20:$B$1006,事業申請出力結果!$C$5)/SUMIF(事業申請入力データ!Z$20:Z$1006,"対象",事業申請入力データ!$G$20:$G$1006),0)</f>
        <v>0</v>
      </c>
      <c r="P13" s="57">
        <f>IFERROR(事業申請入力データ!AA$19*SUMIFS(事業申請入力データ!$G$20:$G$1006,事業申請入力データ!AA$20:AA$1006,"対象",事業申請入力データ!$C$20:$C$1006,事業申請出力結果!$B13,事業申請入力データ!$B$20:$B$1006,事業申請出力結果!$C$5)/SUMIF(事業申請入力データ!AA$20:AA$1006,"対象",事業申請入力データ!$G$20:$G$1006),0)</f>
        <v>0</v>
      </c>
      <c r="Q13" s="57">
        <f t="shared" si="1"/>
        <v>0</v>
      </c>
      <c r="R13" s="59">
        <f>IFERROR(VLOOKUP($C$5,事業申請入力データ!$B$9:$E$14,4,0),0)</f>
        <v>0</v>
      </c>
      <c r="S13" s="60">
        <f>ROUNDDOWN(Q13*R13,0)</f>
        <v>0</v>
      </c>
      <c r="T13" s="461"/>
      <c r="V13" s="445"/>
      <c r="W13" s="433" t="s">
        <v>73</v>
      </c>
      <c r="X13" s="434"/>
      <c r="Y13" s="62">
        <f>SUMIF(B:B,B11,C:C)</f>
        <v>0</v>
      </c>
      <c r="Z13" s="182">
        <f>ROUNDDOWN(140000*Y13,0)</f>
        <v>0</v>
      </c>
      <c r="AA13" s="190">
        <f>SUMIFS(S:S,B:B,B11)</f>
        <v>0</v>
      </c>
    </row>
    <row r="14" spans="1:29" ht="20.100000000000001" customHeight="1">
      <c r="A14" s="459"/>
      <c r="B14" s="173" t="s">
        <v>17</v>
      </c>
      <c r="C14" s="56">
        <f>SUMIFS(事業申請入力データ!$G$20:$G$1006,事業申請入力データ!$C$20:$C$1006,B14,事業申請入力データ!$B$20:$B$1006,事業申請出力結果!$C$5)</f>
        <v>0</v>
      </c>
      <c r="D14" s="57">
        <f>SUMIFS(事業申請入力データ!$H$20:$H$1006,事業申請入力データ!$C$20:$C$1006,B14,事業申請入力データ!$B$20:$B$1006,事業申請出力結果!$C$5)</f>
        <v>0</v>
      </c>
      <c r="E14" s="57">
        <f>IFERROR(事業申請入力データ!M$19*SUMIFS(事業申請入力データ!$G$20:$G$1006,事業申請入力データ!M$20:M$1006,"対象",事業申請入力データ!$C$20:$C$1006,事業申請出力結果!$B14,事業申請入力データ!$B$20:$B$1006,事業申請出力結果!$C$5)/SUMIF(事業申請入力データ!M$20:M$1006,"対象",事業申請入力データ!$G$20:$G$1006),0)</f>
        <v>0</v>
      </c>
      <c r="F14" s="57">
        <f>IFERROR(事業申請入力データ!N$19*SUMIFS(事業申請入力データ!$G$20:$G$1006,事業申請入力データ!N$20:N$1006,"対象",事業申請入力データ!$C$20:$C$1006,事業申請出力結果!$B14,事業申請入力データ!$B$20:$B$1006,事業申請出力結果!$C$5)/SUMIF(事業申請入力データ!N$20:N$1006,"対象",事業申請入力データ!$G$20:$G$1006),0)</f>
        <v>0</v>
      </c>
      <c r="G14" s="57">
        <f>IFERROR(事業申請入力データ!O$19*SUMIFS(事業申請入力データ!$G$20:$G$1006,事業申請入力データ!O$20:O$1006,"対象",事業申請入力データ!$C$20:$C$1006,事業申請出力結果!$B14,事業申請入力データ!$B$20:$B$1006,事業申請出力結果!$C$5)/SUMIF(事業申請入力データ!O$20:O$1006,"対象",事業申請入力データ!$G$20:$G$1006),0)</f>
        <v>0</v>
      </c>
      <c r="H14" s="57">
        <f>IFERROR(事業申請入力データ!P$19*SUMIFS(事業申請入力データ!$G$20:$G$1006,事業申請入力データ!P$20:P$1006,"対象",事業申請入力データ!$C$20:$C$1006,事業申請出力結果!$B14,事業申請入力データ!$B$20:$B$1006,事業申請出力結果!$C$5)/SUMIF(事業申請入力データ!P$20:P$1006,"対象",事業申請入力データ!$G$20:$G$1006),0)</f>
        <v>0</v>
      </c>
      <c r="I14" s="57">
        <f>IFERROR(事業申請入力データ!Q$19*SUMIFS(事業申請入力データ!$G$20:$G$1006,事業申請入力データ!Q$20:Q$1006,"対象",事業申請入力データ!$C$20:$C$1006,事業申請出力結果!$B14,事業申請入力データ!$B$20:$B$1006,事業申請出力結果!$C$5)/SUMIF(事業申請入力データ!Q$20:Q$1006,"対象",事業申請入力データ!$G$20:$G$1006),0)</f>
        <v>0</v>
      </c>
      <c r="J14" s="57">
        <f>IFERROR(事業申請入力データ!R$19*SUMIFS(事業申請入力データ!$G$20:$G$1006,事業申請入力データ!R$20:R$1006,"対象",事業申請入力データ!$C$20:$C$1006,事業申請出力結果!$B14,事業申請入力データ!$B$20:$B$1006,事業申請出力結果!$C$5)/SUMIF(事業申請入力データ!R$20:R$1006,"対象",事業申請入力データ!$G$20:$G$1006),0)</f>
        <v>0</v>
      </c>
      <c r="K14" s="57">
        <f>IFERROR(事業申請入力データ!S$19*SUMIFS(事業申請入力データ!$G$20:$G$1006,事業申請入力データ!S$20:S$1006,"対象",事業申請入力データ!$C$20:$C$1006,事業申請出力結果!$B14,事業申請入力データ!$B$20:$B$1006,事業申請出力結果!$C$5)/SUMIF(事業申請入力データ!S$20:S$1006,"対象",事業申請入力データ!$G$20:$G$1006),0)</f>
        <v>0</v>
      </c>
      <c r="L14" s="57">
        <f>IFERROR(事業申請入力データ!T$19*SUMIFS(事業申請入力データ!$G$20:$G$1006,事業申請入力データ!T$20:T$1006,"対象",事業申請入力データ!$C$20:$C$1006,事業申請出力結果!$B14,事業申請入力データ!$B$20:$B$1006,事業申請出力結果!$C$5)/SUMIF(事業申請入力データ!T$20:T$1006,"対象",事業申請入力データ!$G$20:$G$1006),0)</f>
        <v>0</v>
      </c>
      <c r="M14" s="57">
        <f>IFERROR(事業申請入力データ!U$19*SUMIFS(事業申請入力データ!$G$20:$G$1006,事業申請入力データ!U$20:U$1006,"対象",事業申請入力データ!$C$20:$C$1006,事業申請出力結果!$B14,事業申請入力データ!$B$20:$B$1006,事業申請出力結果!$C$5)/SUMIF(事業申請入力データ!U$20:U$1006,"対象",事業申請入力データ!$G$20:$G$1006),0)</f>
        <v>0</v>
      </c>
      <c r="N14" s="57">
        <f>IFERROR(事業申請入力データ!Y$19*SUMIFS(事業申請入力データ!$G$20:$G$1006,事業申請入力データ!Y$20:Y$1006,"対象",事業申請入力データ!$C$20:$C$1006,事業申請出力結果!$B14,事業申請入力データ!$B$20:$B$1006,事業申請出力結果!$C$5)/SUMIF(事業申請入力データ!Y$20:Y$1006,"対象",事業申請入力データ!$G$20:$G$1006),0)</f>
        <v>0</v>
      </c>
      <c r="O14" s="57">
        <f>IFERROR(事業申請入力データ!Z$19*SUMIFS(事業申請入力データ!$G$20:$G$1006,事業申請入力データ!Z$20:Z$1006,"対象",事業申請入力データ!$C$20:$C$1006,事業申請出力結果!$B14,事業申請入力データ!$B$20:$B$1006,事業申請出力結果!$C$5)/SUMIF(事業申請入力データ!Z$20:Z$1006,"対象",事業申請入力データ!$G$20:$G$1006),0)</f>
        <v>0</v>
      </c>
      <c r="P14" s="57">
        <f>IFERROR(事業申請入力データ!AA$19*SUMIFS(事業申請入力データ!$G$20:$G$1006,事業申請入力データ!AA$20:AA$1006,"対象",事業申請入力データ!$C$20:$C$1006,事業申請出力結果!$B14,事業申請入力データ!$B$20:$B$1006,事業申請出力結果!$C$5)/SUMIF(事業申請入力データ!AA$20:AA$1006,"対象",事業申請入力データ!$G$20:$G$1006),0)</f>
        <v>0</v>
      </c>
      <c r="Q14" s="57">
        <f t="shared" ref="Q14" si="3">SUM(D14:P14)</f>
        <v>0</v>
      </c>
      <c r="R14" s="59">
        <f>IFERROR(VLOOKUP($C$5,事業申請入力データ!$B$9:$E$14,4,0),0)</f>
        <v>0</v>
      </c>
      <c r="S14" s="60">
        <f>ROUNDDOWN(Q14*R14,0)</f>
        <v>0</v>
      </c>
      <c r="T14" s="461"/>
      <c r="V14" s="435" t="s">
        <v>181</v>
      </c>
      <c r="W14" s="436"/>
      <c r="X14" s="437"/>
      <c r="Y14" s="195">
        <f>SUMIF(B:B,B10,C:C)</f>
        <v>0</v>
      </c>
      <c r="Z14" s="182">
        <f>ROUNDDOWN(63000*Y14,0)</f>
        <v>0</v>
      </c>
      <c r="AA14" s="197">
        <f>SUMIFS(S:S,B:B,B10)</f>
        <v>0</v>
      </c>
    </row>
    <row r="15" spans="1:29" ht="20.100000000000001" customHeight="1" thickBot="1">
      <c r="A15" s="459"/>
      <c r="B15" s="211" t="s">
        <v>175</v>
      </c>
      <c r="C15" s="212">
        <f>SUMIFS(事業申請入力データ!$G$20:$G$1006,事業申請入力データ!$C$20:$C$1006,B15,事業申請入力データ!$B$20:$B$1006,事業申請出力結果!$C$5)</f>
        <v>0</v>
      </c>
      <c r="D15" s="77">
        <f>SUMIFS(事業申請入力データ!$H$20:$H$1006,事業申請入力データ!$C$20:$C$1006,B15,事業申請入力データ!$B$20:$B$1006,事業申請出力結果!$C$5)</f>
        <v>0</v>
      </c>
      <c r="E15" s="77">
        <f>IFERROR(事業申請入力データ!M$19*SUMIFS(事業申請入力データ!$G$20:$G$1006,事業申請入力データ!M$20:M$1006,"対象",事業申請入力データ!$C$20:$C$1006,事業申請出力結果!$B15,事業申請入力データ!$B$20:$B$1006,事業申請出力結果!$C$5)/SUMIF(事業申請入力データ!M$20:M$1006,"対象",事業申請入力データ!$G$20:$G$1006),0)</f>
        <v>0</v>
      </c>
      <c r="F15" s="77">
        <f>IFERROR(事業申請入力データ!N$19*SUMIFS(事業申請入力データ!$G$20:$G$1006,事業申請入力データ!N$20:N$1006,"対象",事業申請入力データ!$C$20:$C$1006,事業申請出力結果!$B15,事業申請入力データ!$B$20:$B$1006,事業申請出力結果!$C$5)/SUMIF(事業申請入力データ!N$20:N$1006,"対象",事業申請入力データ!$G$20:$G$1006),0)</f>
        <v>0</v>
      </c>
      <c r="G15" s="77">
        <f>IFERROR(事業申請入力データ!O$19*SUMIFS(事業申請入力データ!$G$20:$G$1006,事業申請入力データ!O$20:O$1006,"対象",事業申請入力データ!$C$20:$C$1006,事業申請出力結果!$B15,事業申請入力データ!$B$20:$B$1006,事業申請出力結果!$C$5)/SUMIF(事業申請入力データ!O$20:O$1006,"対象",事業申請入力データ!$G$20:$G$1006),0)</f>
        <v>0</v>
      </c>
      <c r="H15" s="77">
        <f>IFERROR(事業申請入力データ!P$19*SUMIFS(事業申請入力データ!$G$20:$G$1006,事業申請入力データ!P$20:P$1006,"対象",事業申請入力データ!$C$20:$C$1006,事業申請出力結果!$B15,事業申請入力データ!$B$20:$B$1006,事業申請出力結果!$C$5)/SUMIF(事業申請入力データ!P$20:P$1006,"対象",事業申請入力データ!$G$20:$G$1006),0)</f>
        <v>0</v>
      </c>
      <c r="I15" s="77">
        <f>IFERROR(事業申請入力データ!Q$19*SUMIFS(事業申請入力データ!$G$20:$G$1006,事業申請入力データ!Q$20:Q$1006,"対象",事業申請入力データ!$C$20:$C$1006,事業申請出力結果!$B15,事業申請入力データ!$B$20:$B$1006,事業申請出力結果!$C$5)/SUMIF(事業申請入力データ!Q$20:Q$1006,"対象",事業申請入力データ!$G$20:$G$1006),0)</f>
        <v>0</v>
      </c>
      <c r="J15" s="77">
        <f>IFERROR(事業申請入力データ!R$19*SUMIFS(事業申請入力データ!$G$20:$G$1006,事業申請入力データ!R$20:R$1006,"対象",事業申請入力データ!$C$20:$C$1006,事業申請出力結果!$B15,事業申請入力データ!$B$20:$B$1006,事業申請出力結果!$C$5)/SUMIF(事業申請入力データ!R$20:R$1006,"対象",事業申請入力データ!$G$20:$G$1006),0)</f>
        <v>0</v>
      </c>
      <c r="K15" s="77">
        <f>IFERROR(事業申請入力データ!S$19*SUMIFS(事業申請入力データ!$G$20:$G$1006,事業申請入力データ!S$20:S$1006,"対象",事業申請入力データ!$C$20:$C$1006,事業申請出力結果!$B15,事業申請入力データ!$B$20:$B$1006,事業申請出力結果!$C$5)/SUMIF(事業申請入力データ!S$20:S$1006,"対象",事業申請入力データ!$G$20:$G$1006),0)</f>
        <v>0</v>
      </c>
      <c r="L15" s="77">
        <f>IFERROR(事業申請入力データ!T$19*SUMIFS(事業申請入力データ!$G$20:$G$1006,事業申請入力データ!T$20:T$1006,"対象",事業申請入力データ!$C$20:$C$1006,事業申請出力結果!$B15,事業申請入力データ!$B$20:$B$1006,事業申請出力結果!$C$5)/SUMIF(事業申請入力データ!T$20:T$1006,"対象",事業申請入力データ!$G$20:$G$1006),0)</f>
        <v>0</v>
      </c>
      <c r="M15" s="77">
        <f>IFERROR(事業申請入力データ!U$19*SUMIFS(事業申請入力データ!$G$20:$G$1006,事業申請入力データ!U$20:U$1006,"対象",事業申請入力データ!$C$20:$C$1006,事業申請出力結果!$B15,事業申請入力データ!$B$20:$B$1006,事業申請出力結果!$C$5)/SUMIF(事業申請入力データ!U$20:U$1006,"対象",事業申請入力データ!$G$20:$G$1006),0)</f>
        <v>0</v>
      </c>
      <c r="N15" s="77">
        <f>IFERROR(事業申請入力データ!Y$19*SUMIFS(事業申請入力データ!$G$20:$G$1006,事業申請入力データ!Y$20:Y$1006,"対象",事業申請入力データ!$C$20:$C$1006,事業申請出力結果!$B15,事業申請入力データ!$B$20:$B$1006,事業申請出力結果!$C$5)/SUMIF(事業申請入力データ!Y$20:Y$1006,"対象",事業申請入力データ!$G$20:$G$1006),0)</f>
        <v>0</v>
      </c>
      <c r="O15" s="77">
        <f>IFERROR(事業申請入力データ!Z$19*SUMIFS(事業申請入力データ!$G$20:$G$1006,事業申請入力データ!Z$20:Z$1006,"対象",事業申請入力データ!$C$20:$C$1006,事業申請出力結果!$B15,事業申請入力データ!$B$20:$B$1006,事業申請出力結果!$C$5)/SUMIF(事業申請入力データ!Z$20:Z$1006,"対象",事業申請入力データ!$G$20:$G$1006),0)</f>
        <v>0</v>
      </c>
      <c r="P15" s="77">
        <f>IFERROR(事業申請入力データ!AA$19*SUMIFS(事業申請入力データ!$G$20:$G$1006,事業申請入力データ!AA$20:AA$1006,"対象",事業申請入力データ!$C$20:$C$1006,事業申請出力結果!$B15,事業申請入力データ!$B$20:$B$1006,事業申請出力結果!$C$5)/SUMIF(事業申請入力データ!AA$20:AA$1006,"対象",事業申請入力データ!$G$20:$G$1006),0)</f>
        <v>0</v>
      </c>
      <c r="Q15" s="77">
        <f t="shared" si="1"/>
        <v>0</v>
      </c>
      <c r="R15" s="78">
        <f>IFERROR(VLOOKUP($C$5,事業申請入力データ!$B$9:$E$14,4,0),0)</f>
        <v>0</v>
      </c>
      <c r="S15" s="213">
        <f t="shared" ref="S15:S16" si="4">ROUNDDOWN(Q15*R15,0)</f>
        <v>0</v>
      </c>
      <c r="T15" s="461"/>
      <c r="V15" s="476" t="s">
        <v>156</v>
      </c>
      <c r="W15" s="477"/>
      <c r="X15" s="477"/>
      <c r="Y15" s="478"/>
      <c r="Z15" s="187" t="s">
        <v>182</v>
      </c>
      <c r="AA15" s="191">
        <f>(SUMIF(B:B,B14,S:S)+SUMIF(B:B,B15,S:S))/2</f>
        <v>0</v>
      </c>
    </row>
    <row r="16" spans="1:29" ht="20.100000000000001" customHeight="1">
      <c r="A16" s="472" t="s">
        <v>185</v>
      </c>
      <c r="B16" s="214" t="s">
        <v>18</v>
      </c>
      <c r="C16" s="215">
        <f>SUMIFS(事業申請入力データ!$G$20:$G$1006,事業申請入力データ!$C$20:$C$1006,B16,事業申請入力データ!$B$20:$B$1006,事業申請出力結果!$C$5)</f>
        <v>0</v>
      </c>
      <c r="D16" s="216">
        <f>SUMIFS(事業申請入力データ!$H$20:$H$1006,事業申請入力データ!$C$20:$C$1006,B16,事業申請入力データ!$B$20:$B$1006,事業申請出力結果!$C$5)</f>
        <v>0</v>
      </c>
      <c r="E16" s="216">
        <f>IFERROR(事業申請入力データ!M$19*SUMIFS(事業申請入力データ!$G$20:$G$1006,事業申請入力データ!M$20:M$1006,"対象",事業申請入力データ!$C$20:$C$1006,事業申請出力結果!$B16,事業申請入力データ!$B$20:$B$1006,事業申請出力結果!$C$5)/SUMIF(事業申請入力データ!M$20:M$1006,"対象",事業申請入力データ!$G$20:$G$1006),0)</f>
        <v>0</v>
      </c>
      <c r="F16" s="216">
        <f>IFERROR(事業申請入力データ!N$19*SUMIFS(事業申請入力データ!$G$20:$G$1006,事業申請入力データ!N$20:N$1006,"対象",事業申請入力データ!$C$20:$C$1006,事業申請出力結果!$B16,事業申請入力データ!$B$20:$B$1006,事業申請出力結果!$C$5)/SUMIF(事業申請入力データ!N$20:N$1006,"対象",事業申請入力データ!$G$20:$G$1006),0)</f>
        <v>0</v>
      </c>
      <c r="G16" s="216">
        <f>IFERROR(事業申請入力データ!O$19*SUMIFS(事業申請入力データ!$G$20:$G$1006,事業申請入力データ!O$20:O$1006,"対象",事業申請入力データ!$C$20:$C$1006,事業申請出力結果!$B16,事業申請入力データ!$B$20:$B$1006,事業申請出力結果!$C$5)/SUMIF(事業申請入力データ!O$20:O$1006,"対象",事業申請入力データ!$G$20:$G$1006),0)</f>
        <v>0</v>
      </c>
      <c r="H16" s="216">
        <f>IFERROR(事業申請入力データ!P$19*SUMIFS(事業申請入力データ!$G$20:$G$1006,事業申請入力データ!P$20:P$1006,"対象",事業申請入力データ!$C$20:$C$1006,事業申請出力結果!$B16,事業申請入力データ!$B$20:$B$1006,事業申請出力結果!$C$5)/SUMIF(事業申請入力データ!P$20:P$1006,"対象",事業申請入力データ!$G$20:$G$1006),0)</f>
        <v>0</v>
      </c>
      <c r="I16" s="216">
        <f>IFERROR(事業申請入力データ!Q$19*SUMIFS(事業申請入力データ!$G$20:$G$1006,事業申請入力データ!Q$20:Q$1006,"対象",事業申請入力データ!$C$20:$C$1006,事業申請出力結果!$B16,事業申請入力データ!$B$20:$B$1006,事業申請出力結果!$C$5)/SUMIF(事業申請入力データ!Q$20:Q$1006,"対象",事業申請入力データ!$G$20:$G$1006),0)</f>
        <v>0</v>
      </c>
      <c r="J16" s="216">
        <f>IFERROR(事業申請入力データ!R$19*SUMIFS(事業申請入力データ!$G$20:$G$1006,事業申請入力データ!R$20:R$1006,"対象",事業申請入力データ!$C$20:$C$1006,事業申請出力結果!$B16,事業申請入力データ!$B$20:$B$1006,事業申請出力結果!$C$5)/SUMIF(事業申請入力データ!R$20:R$1006,"対象",事業申請入力データ!$G$20:$G$1006),0)</f>
        <v>0</v>
      </c>
      <c r="K16" s="216">
        <f>IFERROR(事業申請入力データ!S$19*SUMIFS(事業申請入力データ!$G$20:$G$1006,事業申請入力データ!S$20:S$1006,"対象",事業申請入力データ!$C$20:$C$1006,事業申請出力結果!$B16,事業申請入力データ!$B$20:$B$1006,事業申請出力結果!$C$5)/SUMIF(事業申請入力データ!S$20:S$1006,"対象",事業申請入力データ!$G$20:$G$1006),0)</f>
        <v>0</v>
      </c>
      <c r="L16" s="216">
        <f>IFERROR(事業申請入力データ!T$19*SUMIFS(事業申請入力データ!$G$20:$G$1006,事業申請入力データ!T$20:T$1006,"対象",事業申請入力データ!$C$20:$C$1006,事業申請出力結果!$B16,事業申請入力データ!$B$20:$B$1006,事業申請出力結果!$C$5)/SUMIF(事業申請入力データ!T$20:T$1006,"対象",事業申請入力データ!$G$20:$G$1006),0)</f>
        <v>0</v>
      </c>
      <c r="M16" s="216">
        <f>IFERROR(事業申請入力データ!U$19*SUMIFS(事業申請入力データ!$G$20:$G$1006,事業申請入力データ!U$20:U$1006,"対象",事業申請入力データ!$C$20:$C$1006,事業申請出力結果!$B16,事業申請入力データ!$B$20:$B$1006,事業申請出力結果!$C$5)/SUMIF(事業申請入力データ!U$20:U$1006,"対象",事業申請入力データ!$G$20:$G$1006),0)</f>
        <v>0</v>
      </c>
      <c r="N16" s="216">
        <f>IFERROR(事業申請入力データ!Y$19*SUMIFS(事業申請入力データ!$G$20:$G$1006,事業申請入力データ!Y$20:Y$1006,"対象",事業申請入力データ!$C$20:$C$1006,事業申請出力結果!$B16,事業申請入力データ!$B$20:$B$1006,事業申請出力結果!$C$5)/SUMIF(事業申請入力データ!Y$20:Y$1006,"対象",事業申請入力データ!$G$20:$G$1006),0)</f>
        <v>0</v>
      </c>
      <c r="O16" s="216">
        <f>IFERROR(事業申請入力データ!Z$19*SUMIFS(事業申請入力データ!$G$20:$G$1006,事業申請入力データ!Z$20:Z$1006,"対象",事業申請入力データ!$C$20:$C$1006,事業申請出力結果!$B16,事業申請入力データ!$B$20:$B$1006,事業申請出力結果!$C$5)/SUMIF(事業申請入力データ!Z$20:Z$1006,"対象",事業申請入力データ!$G$20:$G$1006),0)</f>
        <v>0</v>
      </c>
      <c r="P16" s="216">
        <f>IFERROR(事業申請入力データ!AA$19*SUMIFS(事業申請入力データ!$G$20:$G$1006,事業申請入力データ!AA$20:AA$1006,"対象",事業申請入力データ!$C$20:$C$1006,事業申請出力結果!$B16,事業申請入力データ!$B$20:$B$1006,事業申請出力結果!$C$5)/SUMIF(事業申請入力データ!AA$20:AA$1006,"対象",事業申請入力データ!$G$20:$G$1006),0)</f>
        <v>0</v>
      </c>
      <c r="Q16" s="216">
        <f t="shared" si="1"/>
        <v>0</v>
      </c>
      <c r="R16" s="217">
        <f>IFERROR(VLOOKUP($C$5,事業申請入力データ!$B$9:$E$14,4,0),0)</f>
        <v>0</v>
      </c>
      <c r="S16" s="218">
        <f t="shared" si="4"/>
        <v>0</v>
      </c>
      <c r="T16" s="474">
        <f>SUM(S16:S17)</f>
        <v>0</v>
      </c>
      <c r="V16" s="438" t="s">
        <v>155</v>
      </c>
      <c r="W16" s="439"/>
      <c r="X16" s="439"/>
      <c r="Y16" s="440"/>
      <c r="Z16" s="184">
        <f>SUM(Z12:Z14)+AA15</f>
        <v>0</v>
      </c>
      <c r="AA16" s="192">
        <f>SUM(AA12:AA15)</f>
        <v>0</v>
      </c>
    </row>
    <row r="17" spans="1:28" ht="20.100000000000001" customHeight="1" thickBot="1">
      <c r="A17" s="473"/>
      <c r="B17" s="219" t="s">
        <v>300</v>
      </c>
      <c r="C17" s="220">
        <f>SUMIFS(事業申請入力データ!$G$20:$G$1006,事業申請入力データ!$C$20:$C$1006,B17,事業申請入力データ!$B$20:$B$1006,事業申請出力結果!$C$5)</f>
        <v>0</v>
      </c>
      <c r="D17" s="206">
        <f>SUMIFS(事業申請入力データ!$H$20:$H$1006,事業申請入力データ!$C$20:$C$1006,B17,事業申請入力データ!$B$20:$B$1006,事業申請出力結果!$C$5)</f>
        <v>0</v>
      </c>
      <c r="E17" s="206">
        <f>IFERROR(事業申請入力データ!M$19*SUMIFS(事業申請入力データ!$G$20:$G$1006,事業申請入力データ!M$20:M$1006,"対象",事業申請入力データ!$C$20:$C$1006,事業申請出力結果!$B17,事業申請入力データ!$B$20:$B$1006,事業申請出力結果!$C$5)/SUMIF(事業申請入力データ!M$20:M$1006,"対象",事業申請入力データ!$G$20:$G$1006),0)</f>
        <v>0</v>
      </c>
      <c r="F17" s="206">
        <f>IFERROR(事業申請入力データ!N$19*SUMIFS(事業申請入力データ!$G$20:$G$1006,事業申請入力データ!N$20:N$1006,"対象",事業申請入力データ!$C$20:$C$1006,事業申請出力結果!$B17,事業申請入力データ!$B$20:$B$1006,事業申請出力結果!$C$5)/SUMIF(事業申請入力データ!N$20:N$1006,"対象",事業申請入力データ!$G$20:$G$1006),0)</f>
        <v>0</v>
      </c>
      <c r="G17" s="206">
        <f>IFERROR(事業申請入力データ!O$19*SUMIFS(事業申請入力データ!$G$20:$G$1006,事業申請入力データ!O$20:O$1006,"対象",事業申請入力データ!$C$20:$C$1006,事業申請出力結果!$B17,事業申請入力データ!$B$20:$B$1006,事業申請出力結果!$C$5)/SUMIF(事業申請入力データ!O$20:O$1006,"対象",事業申請入力データ!$G$20:$G$1006),0)</f>
        <v>0</v>
      </c>
      <c r="H17" s="206">
        <f>IFERROR(事業申請入力データ!P$19*SUMIFS(事業申請入力データ!$G$20:$G$1006,事業申請入力データ!P$20:P$1006,"対象",事業申請入力データ!$C$20:$C$1006,事業申請出力結果!$B17,事業申請入力データ!$B$20:$B$1006,事業申請出力結果!$C$5)/SUMIF(事業申請入力データ!P$20:P$1006,"対象",事業申請入力データ!$G$20:$G$1006),0)</f>
        <v>0</v>
      </c>
      <c r="I17" s="206">
        <f>IFERROR(事業申請入力データ!Q$19*SUMIFS(事業申請入力データ!$G$20:$G$1006,事業申請入力データ!Q$20:Q$1006,"対象",事業申請入力データ!$C$20:$C$1006,事業申請出力結果!$B17,事業申請入力データ!$B$20:$B$1006,事業申請出力結果!$C$5)/SUMIF(事業申請入力データ!Q$20:Q$1006,"対象",事業申請入力データ!$G$20:$G$1006),0)</f>
        <v>0</v>
      </c>
      <c r="J17" s="206">
        <f>IFERROR(事業申請入力データ!R$19*SUMIFS(事業申請入力データ!$G$20:$G$1006,事業申請入力データ!R$20:R$1006,"対象",事業申請入力データ!$C$20:$C$1006,事業申請出力結果!$B17,事業申請入力データ!$B$20:$B$1006,事業申請出力結果!$C$5)/SUMIF(事業申請入力データ!R$20:R$1006,"対象",事業申請入力データ!$G$20:$G$1006),0)</f>
        <v>0</v>
      </c>
      <c r="K17" s="206">
        <f>IFERROR(事業申請入力データ!S$19*SUMIFS(事業申請入力データ!$G$20:$G$1006,事業申請入力データ!S$20:S$1006,"対象",事業申請入力データ!$C$20:$C$1006,事業申請出力結果!$B17,事業申請入力データ!$B$20:$B$1006,事業申請出力結果!$C$5)/SUMIF(事業申請入力データ!S$20:S$1006,"対象",事業申請入力データ!$G$20:$G$1006),0)</f>
        <v>0</v>
      </c>
      <c r="L17" s="206">
        <f>IFERROR(事業申請入力データ!T$19*SUMIFS(事業申請入力データ!$G$20:$G$1006,事業申請入力データ!T$20:T$1006,"対象",事業申請入力データ!$C$20:$C$1006,事業申請出力結果!$B17,事業申請入力データ!$B$20:$B$1006,事業申請出力結果!$C$5)/SUMIF(事業申請入力データ!T$20:T$1006,"対象",事業申請入力データ!$G$20:$G$1006),0)</f>
        <v>0</v>
      </c>
      <c r="M17" s="206">
        <f>IFERROR(事業申請入力データ!U$19*SUMIFS(事業申請入力データ!$G$20:$G$1006,事業申請入力データ!U$20:U$1006,"対象",事業申請入力データ!$C$20:$C$1006,事業申請出力結果!$B17,事業申請入力データ!$B$20:$B$1006,事業申請出力結果!$C$5)/SUMIF(事業申請入力データ!U$20:U$1006,"対象",事業申請入力データ!$G$20:$G$1006),0)</f>
        <v>0</v>
      </c>
      <c r="N17" s="206">
        <f>IFERROR(事業申請入力データ!Y$19*SUMIFS(事業申請入力データ!$G$20:$G$1006,事業申請入力データ!Y$20:Y$1006,"対象",事業申請入力データ!$C$20:$C$1006,事業申請出力結果!$B17,事業申請入力データ!$B$20:$B$1006,事業申請出力結果!$C$5)/SUMIF(事業申請入力データ!Y$20:Y$1006,"対象",事業申請入力データ!$G$20:$G$1006),0)</f>
        <v>0</v>
      </c>
      <c r="O17" s="206">
        <f>IFERROR(事業申請入力データ!Z$19*SUMIFS(事業申請入力データ!$G$20:$G$1006,事業申請入力データ!Z$20:Z$1006,"対象",事業申請入力データ!$C$20:$C$1006,事業申請出力結果!$B17,事業申請入力データ!$B$20:$B$1006,事業申請出力結果!$C$5)/SUMIF(事業申請入力データ!Z$20:Z$1006,"対象",事業申請入力データ!$G$20:$G$1006),0)</f>
        <v>0</v>
      </c>
      <c r="P17" s="206">
        <f>IFERROR(事業申請入力データ!AA$19*SUMIFS(事業申請入力データ!$G$20:$G$1006,事業申請入力データ!AA$20:AA$1006,"対象",事業申請入力データ!$C$20:$C$1006,事業申請出力結果!$B17,事業申請入力データ!$B$20:$B$1006,事業申請出力結果!$C$5)/SUMIF(事業申請入力データ!AA$20:AA$1006,"対象",事業申請入力データ!$G$20:$G$1006),0)</f>
        <v>0</v>
      </c>
      <c r="Q17" s="206">
        <f>SUM(D17:P17)</f>
        <v>0</v>
      </c>
      <c r="R17" s="207">
        <f>IFERROR(VLOOKUP($C$5,事業申請入力データ!$B$9:$E$14,4,0),0)</f>
        <v>0</v>
      </c>
      <c r="S17" s="208">
        <f>ROUNDDOWN(Q17*R17,0)</f>
        <v>0</v>
      </c>
      <c r="T17" s="475"/>
      <c r="V17" s="441" t="s">
        <v>157</v>
      </c>
      <c r="W17" s="442"/>
      <c r="X17" s="442"/>
      <c r="Y17" s="443"/>
      <c r="Z17" s="185">
        <v>1500000</v>
      </c>
      <c r="AA17" s="193">
        <v>1500000</v>
      </c>
    </row>
    <row r="18" spans="1:28" ht="20.100000000000001" customHeight="1" thickBot="1">
      <c r="A18" s="470" t="s">
        <v>96</v>
      </c>
      <c r="B18" s="471"/>
      <c r="C18" s="200">
        <f t="shared" ref="C18:P18" si="5">SUM(C7:C17)</f>
        <v>0</v>
      </c>
      <c r="D18" s="201">
        <f t="shared" si="5"/>
        <v>0</v>
      </c>
      <c r="E18" s="201">
        <f t="shared" si="5"/>
        <v>0</v>
      </c>
      <c r="F18" s="201">
        <f t="shared" si="5"/>
        <v>0</v>
      </c>
      <c r="G18" s="201">
        <f t="shared" si="5"/>
        <v>0</v>
      </c>
      <c r="H18" s="201">
        <f t="shared" si="5"/>
        <v>0</v>
      </c>
      <c r="I18" s="201">
        <f t="shared" si="5"/>
        <v>0</v>
      </c>
      <c r="J18" s="201">
        <f t="shared" si="5"/>
        <v>0</v>
      </c>
      <c r="K18" s="201">
        <f t="shared" si="5"/>
        <v>0</v>
      </c>
      <c r="L18" s="201">
        <f t="shared" si="5"/>
        <v>0</v>
      </c>
      <c r="M18" s="201">
        <f t="shared" si="5"/>
        <v>0</v>
      </c>
      <c r="N18" s="201">
        <f t="shared" si="5"/>
        <v>0</v>
      </c>
      <c r="O18" s="201">
        <f t="shared" si="5"/>
        <v>0</v>
      </c>
      <c r="P18" s="201">
        <f t="shared" si="5"/>
        <v>0</v>
      </c>
      <c r="Q18" s="201">
        <f>SUM(D18:P18)</f>
        <v>0</v>
      </c>
      <c r="R18" s="202" t="s">
        <v>74</v>
      </c>
      <c r="S18" s="203">
        <f>SUM(S7:S17)</f>
        <v>0</v>
      </c>
      <c r="T18" s="204">
        <f>SUM(T7:T16)</f>
        <v>0</v>
      </c>
      <c r="V18" s="421" t="s">
        <v>95</v>
      </c>
      <c r="W18" s="422"/>
      <c r="X18" s="422"/>
      <c r="Y18" s="423"/>
      <c r="Z18" s="186">
        <f>ROUNDDOWN(MIN(Z16,Z17),-3)</f>
        <v>0</v>
      </c>
      <c r="AA18" s="194">
        <f>ROUNDDOWN(MIN(AA16,AA17),-3)</f>
        <v>0</v>
      </c>
    </row>
    <row r="19" spans="1:28" ht="20.100000000000001" customHeight="1">
      <c r="A19" s="271"/>
      <c r="B19" s="164"/>
      <c r="C19" s="165"/>
      <c r="D19" s="166"/>
      <c r="E19" s="166"/>
      <c r="F19" s="166"/>
      <c r="G19" s="166"/>
      <c r="H19" s="166"/>
      <c r="I19" s="166"/>
      <c r="J19" s="166"/>
      <c r="K19" s="166"/>
      <c r="L19" s="166"/>
      <c r="M19" s="166"/>
      <c r="N19" s="166"/>
      <c r="O19" s="166"/>
      <c r="P19" s="166"/>
      <c r="Q19" s="166"/>
      <c r="R19" s="167"/>
      <c r="S19" s="166"/>
      <c r="T19" s="168"/>
      <c r="V19" s="446" t="s">
        <v>152</v>
      </c>
      <c r="W19" s="446"/>
      <c r="X19" s="169"/>
    </row>
    <row r="20" spans="1:28" ht="20.100000000000001" customHeight="1" thickBot="1">
      <c r="V20" s="425"/>
      <c r="W20" s="425"/>
      <c r="X20" s="161"/>
    </row>
    <row r="21" spans="1:28" ht="20.100000000000001" customHeight="1" thickBot="1">
      <c r="B21" s="40" t="s">
        <v>44</v>
      </c>
      <c r="C21" s="113">
        <f>事業申請入力データ!$B$10</f>
        <v>0</v>
      </c>
      <c r="V21" s="464" t="s">
        <v>77</v>
      </c>
      <c r="W21" s="465"/>
      <c r="X21" s="465"/>
      <c r="Y21" s="491" t="s">
        <v>66</v>
      </c>
      <c r="Z21" s="492"/>
      <c r="AA21" s="493" t="s">
        <v>68</v>
      </c>
      <c r="AB21" s="494"/>
    </row>
    <row r="22" spans="1:28" ht="20.100000000000001" customHeight="1" thickBot="1">
      <c r="A22" s="454" t="s">
        <v>77</v>
      </c>
      <c r="B22" s="455"/>
      <c r="C22" s="69" t="s">
        <v>66</v>
      </c>
      <c r="D22" s="47" t="s">
        <v>67</v>
      </c>
      <c r="E22" s="198" t="s">
        <v>78</v>
      </c>
      <c r="F22" s="198" t="s">
        <v>79</v>
      </c>
      <c r="G22" s="198" t="s">
        <v>80</v>
      </c>
      <c r="H22" s="198" t="s">
        <v>81</v>
      </c>
      <c r="I22" s="198" t="s">
        <v>82</v>
      </c>
      <c r="J22" s="198" t="s">
        <v>83</v>
      </c>
      <c r="K22" s="198" t="s">
        <v>84</v>
      </c>
      <c r="L22" s="198" t="s">
        <v>85</v>
      </c>
      <c r="M22" s="198" t="s">
        <v>86</v>
      </c>
      <c r="N22" s="198" t="s">
        <v>87</v>
      </c>
      <c r="O22" s="198" t="s">
        <v>88</v>
      </c>
      <c r="P22" s="198" t="s">
        <v>89</v>
      </c>
      <c r="Q22" s="47" t="s">
        <v>90</v>
      </c>
      <c r="R22" s="48" t="s">
        <v>91</v>
      </c>
      <c r="S22" s="456" t="s">
        <v>92</v>
      </c>
      <c r="T22" s="457"/>
      <c r="V22" s="485" t="s">
        <v>299</v>
      </c>
      <c r="W22" s="466" t="s">
        <v>163</v>
      </c>
      <c r="X22" s="467"/>
      <c r="Y22" s="199">
        <f t="shared" ref="Y22:Y30" si="6">SUMIF($B$2:$B$990,W22,$C$2:$C$1005)</f>
        <v>0</v>
      </c>
      <c r="Z22" s="487">
        <f>SUM(Y22:Y30)</f>
        <v>0</v>
      </c>
      <c r="AA22" s="76">
        <f>SUMIF(事業申請入力データ!$C$20:$C$1006,W22,事業申請入力データ!$I$20:$I$1006)</f>
        <v>0</v>
      </c>
      <c r="AB22" s="489">
        <f>SUM(AA22:AA30)</f>
        <v>0</v>
      </c>
    </row>
    <row r="23" spans="1:28" ht="20.100000000000001" customHeight="1">
      <c r="A23" s="458" t="s">
        <v>302</v>
      </c>
      <c r="B23" s="180" t="s">
        <v>163</v>
      </c>
      <c r="C23" s="71">
        <f>SUMIFS(事業申請入力データ!$G$20:$G$1006,事業申請入力データ!$C$20:$C$1006,B23,事業申請入力データ!$B$20:$B$1006,事業申請出力結果!$C$21)</f>
        <v>0</v>
      </c>
      <c r="D23" s="58">
        <f>SUMIFS(事業申請入力データ!$H$20:$H$1006,事業申請入力データ!$C$20:$C$1006,B23,事業申請入力データ!$B$20:$B$1006,事業申請出力結果!$C21)</f>
        <v>0</v>
      </c>
      <c r="E23" s="58">
        <f>IFERROR(事業申請入力データ!M$19*SUMIFS(事業申請入力データ!$G$20:$G$1006,事業申請入力データ!M$20:M$1006,"対象",事業申請入力データ!$C$20:$C$1006,事業申請出力結果!$B23,事業申請入力データ!$B$20:$B$1006,事業申請出力結果!$C$21)/SUMIF(事業申請入力データ!M$20:M$1006,"対象",事業申請入力データ!$G$20:$G$1006),0)</f>
        <v>0</v>
      </c>
      <c r="F23" s="58">
        <f>IFERROR(事業申請入力データ!N$19*SUMIFS(事業申請入力データ!$G$20:$G$1006,事業申請入力データ!N$20:N$1006,"対象",事業申請入力データ!$C$20:$C$1006,事業申請出力結果!$B23,事業申請入力データ!$B$20:$B$1006,事業申請出力結果!$C$21)/SUMIF(事業申請入力データ!N$20:N$1006,"対象",事業申請入力データ!$G$20:$G$1006),0)</f>
        <v>0</v>
      </c>
      <c r="G23" s="58">
        <f>IFERROR(事業申請入力データ!O$19*SUMIFS(事業申請入力データ!$G$20:$G$1006,事業申請入力データ!O$20:O$1006,"対象",事業申請入力データ!$C$20:$C$1006,事業申請出力結果!$B23,事業申請入力データ!$B$20:$B$1006,事業申請出力結果!$C$21)/SUMIF(事業申請入力データ!O$20:O$1006,"対象",事業申請入力データ!$G$20:$G$1006),0)</f>
        <v>0</v>
      </c>
      <c r="H23" s="58">
        <f>IFERROR(事業申請入力データ!P$19*SUMIFS(事業申請入力データ!$G$20:$G$1006,事業申請入力データ!P$20:P$1006,"対象",事業申請入力データ!$C$20:$C$1006,事業申請出力結果!$B23,事業申請入力データ!$B$20:$B$1006,事業申請出力結果!$C$21)/SUMIF(事業申請入力データ!P$20:P$1006,"対象",事業申請入力データ!$G$20:$G$1006),0)</f>
        <v>0</v>
      </c>
      <c r="I23" s="58">
        <f>IFERROR(事業申請入力データ!Q$19*SUMIFS(事業申請入力データ!$G$20:$G$1006,事業申請入力データ!Q$20:Q$1006,"対象",事業申請入力データ!$C$20:$C$1006,事業申請出力結果!$B23,事業申請入力データ!$B$20:$B$1006,事業申請出力結果!$C$21)/SUMIF(事業申請入力データ!Q$20:Q$1006,"対象",事業申請入力データ!$G$20:$G$1006),0)</f>
        <v>0</v>
      </c>
      <c r="J23" s="58">
        <f>IFERROR(事業申請入力データ!R$19*SUMIFS(事業申請入力データ!$G$20:$G$1006,事業申請入力データ!R$20:R$1006,"対象",事業申請入力データ!$C$20:$C$1006,事業申請出力結果!$B23,事業申請入力データ!$B$20:$B$1006,事業申請出力結果!$C$21)/SUMIF(事業申請入力データ!R$20:R$1006,"対象",事業申請入力データ!$G$20:$G$1006),0)</f>
        <v>0</v>
      </c>
      <c r="K23" s="58">
        <f>IFERROR(事業申請入力データ!S$19*SUMIFS(事業申請入力データ!$G$20:$G$1006,事業申請入力データ!S$20:S$1006,"対象",事業申請入力データ!$C$20:$C$1006,事業申請出力結果!$B23,事業申請入力データ!$B$20:$B$1006,事業申請出力結果!$C$21)/SUMIF(事業申請入力データ!S$20:S$1006,"対象",事業申請入力データ!$G$20:$G$1006),0)</f>
        <v>0</v>
      </c>
      <c r="L23" s="58">
        <f>IFERROR(事業申請入力データ!T$19*SUMIFS(事業申請入力データ!$G$20:$G$1006,事業申請入力データ!T$20:T$1006,"対象",事業申請入力データ!$C$20:$C$1006,事業申請出力結果!$B23,事業申請入力データ!$B$20:$B$1006,事業申請出力結果!$C$21)/SUMIF(事業申請入力データ!T$20:T$1006,"対象",事業申請入力データ!$G$20:$G$1006),0)</f>
        <v>0</v>
      </c>
      <c r="M23" s="58">
        <f>IFERROR(事業申請入力データ!U$19*SUMIFS(事業申請入力データ!$G$20:$G$1006,事業申請入力データ!U$20:U$1006,"対象",事業申請入力データ!$C$20:$C$1006,事業申請出力結果!$B23,事業申請入力データ!$B$20:$B$1006,事業申請出力結果!$C$21)/SUMIF(事業申請入力データ!U$20:U$1006,"対象",事業申請入力データ!$G$20:$G$1006),0)</f>
        <v>0</v>
      </c>
      <c r="N23" s="58">
        <f>IFERROR(事業申請入力データ!Y$19*SUMIFS(事業申請入力データ!$G$20:$G$1006,事業申請入力データ!Y$20:Y$1006,"対象",事業申請入力データ!$C$20:$C$1006,事業申請出力結果!$B23,事業申請入力データ!$B$20:$B$1006,事業申請出力結果!$C$21)/SUMIF(事業申請入力データ!Y$20:Y$1006,"対象",事業申請入力データ!$G$20:$G$1006),0)</f>
        <v>0</v>
      </c>
      <c r="O23" s="58">
        <f>IFERROR(事業申請入力データ!Z$19*SUMIFS(事業申請入力データ!$G$20:$G$1006,事業申請入力データ!Z$20:Z$1006,"対象",事業申請入力データ!$C$20:$C$1006,事業申請出力結果!$B23,事業申請入力データ!$B$20:$B$1006,事業申請出力結果!$C$21)/SUMIF(事業申請入力データ!Z$20:Z$1006,"対象",事業申請入力データ!$G$20:$G$1006),0)</f>
        <v>0</v>
      </c>
      <c r="P23" s="58">
        <f>IFERROR(事業申請入力データ!AA$19*SUMIFS(事業申請入力データ!$G$20:$G$1006,事業申請入力データ!AA$20:AA$1006,"対象",事業申請入力データ!$C$20:$C$1006,事業申請出力結果!$B23,事業申請入力データ!$B$20:$B$1006,事業申請出力結果!$C$21)/SUMIF(事業申請入力データ!AA$20:AA$1006,"対象",事業申請入力データ!$G$20:$G$1006),0)</f>
        <v>0</v>
      </c>
      <c r="Q23" s="58">
        <f>SUM(D23:P23)</f>
        <v>0</v>
      </c>
      <c r="R23" s="72">
        <f>IFERROR(VLOOKUP($C$21,事業申請入力データ!$B$9:$E$14,4,0),0)</f>
        <v>0</v>
      </c>
      <c r="S23" s="276">
        <f>ROUNDDOWN(Q23*R23,0)</f>
        <v>0</v>
      </c>
      <c r="T23" s="460">
        <f>SUM(S23:S31)</f>
        <v>0</v>
      </c>
      <c r="V23" s="486"/>
      <c r="W23" s="468" t="s">
        <v>167</v>
      </c>
      <c r="X23" s="469"/>
      <c r="Y23" s="73">
        <f t="shared" si="6"/>
        <v>0</v>
      </c>
      <c r="Z23" s="488"/>
      <c r="AA23" s="76">
        <f>SUMIF(事業申請入力データ!$C$20:$C$1006,W23,事業申請入力データ!$I$20:$I$1006)</f>
        <v>0</v>
      </c>
      <c r="AB23" s="490"/>
    </row>
    <row r="24" spans="1:28" ht="20.100000000000001" customHeight="1">
      <c r="A24" s="459"/>
      <c r="B24" s="173" t="s">
        <v>167</v>
      </c>
      <c r="C24" s="71">
        <f>SUMIFS(事業申請入力データ!$G$20:$G$1006,事業申請入力データ!$C$20:$C$1006,B24,事業申請入力データ!$B$20:$B$1006,事業申請出力結果!$C$21)</f>
        <v>0</v>
      </c>
      <c r="D24" s="57">
        <f>SUMIFS(事業申請入力データ!$H$20:$H$1006,事業申請入力データ!$C$20:$C$1006,B24,事業申請入力データ!$B$20:$B$1006,事業申請出力結果!$C$21)</f>
        <v>0</v>
      </c>
      <c r="E24" s="57">
        <f>IFERROR(事業申請入力データ!M$19*SUMIFS(事業申請入力データ!$G$20:$G$1006,事業申請入力データ!M$20:M$1006,"対象",事業申請入力データ!$C$20:$C$1006,事業申請出力結果!$B24,事業申請入力データ!$B$20:$B$1006,事業申請出力結果!$C$21)/SUMIF(事業申請入力データ!M$20:M$1006,"対象",事業申請入力データ!$G$20:$G$1006),0)</f>
        <v>0</v>
      </c>
      <c r="F24" s="57">
        <f>IFERROR(事業申請入力データ!N$19*SUMIFS(事業申請入力データ!$G$20:$G$1006,事業申請入力データ!N$20:N$1006,"対象",事業申請入力データ!$C$20:$C$1006,事業申請出力結果!$B24,事業申請入力データ!$B$20:$B$1006,事業申請出力結果!$C$21)/SUMIF(事業申請入力データ!N$20:N$1006,"対象",事業申請入力データ!$G$20:$G$1006),0)</f>
        <v>0</v>
      </c>
      <c r="G24" s="57">
        <f>IFERROR(事業申請入力データ!O$19*SUMIFS(事業申請入力データ!$G$20:$G$1006,事業申請入力データ!O$20:O$1006,"対象",事業申請入力データ!$C$20:$C$1006,事業申請出力結果!$B24,事業申請入力データ!$B$20:$B$1006,事業申請出力結果!$C$21)/SUMIF(事業申請入力データ!O$20:O$1006,"対象",事業申請入力データ!$G$20:$G$1006),0)</f>
        <v>0</v>
      </c>
      <c r="H24" s="57">
        <f>IFERROR(事業申請入力データ!P$19*SUMIFS(事業申請入力データ!$G$20:$G$1006,事業申請入力データ!P$20:P$1006,"対象",事業申請入力データ!$C$20:$C$1006,事業申請出力結果!$B24,事業申請入力データ!$B$20:$B$1006,事業申請出力結果!$C$21)/SUMIF(事業申請入力データ!P$20:P$1006,"対象",事業申請入力データ!$G$20:$G$1006),0)</f>
        <v>0</v>
      </c>
      <c r="I24" s="57">
        <f>IFERROR(事業申請入力データ!Q$19*SUMIFS(事業申請入力データ!$G$20:$G$1006,事業申請入力データ!Q$20:Q$1006,"対象",事業申請入力データ!$C$20:$C$1006,事業申請出力結果!$B24,事業申請入力データ!$B$20:$B$1006,事業申請出力結果!$C$21)/SUMIF(事業申請入力データ!Q$20:Q$1006,"対象",事業申請入力データ!$G$20:$G$1006),0)</f>
        <v>0</v>
      </c>
      <c r="J24" s="57">
        <f>IFERROR(事業申請入力データ!R$19*SUMIFS(事業申請入力データ!$G$20:$G$1006,事業申請入力データ!R$20:R$1006,"対象",事業申請入力データ!$C$20:$C$1006,事業申請出力結果!$B24,事業申請入力データ!$B$20:$B$1006,事業申請出力結果!$C$21)/SUMIF(事業申請入力データ!R$20:R$1006,"対象",事業申請入力データ!$G$20:$G$1006),0)</f>
        <v>0</v>
      </c>
      <c r="K24" s="57">
        <f>IFERROR(事業申請入力データ!S$19*SUMIFS(事業申請入力データ!$G$20:$G$1006,事業申請入力データ!S$20:S$1006,"対象",事業申請入力データ!$C$20:$C$1006,事業申請出力結果!$B24,事業申請入力データ!$B$20:$B$1006,事業申請出力結果!$C$21)/SUMIF(事業申請入力データ!S$20:S$1006,"対象",事業申請入力データ!$G$20:$G$1006),0)</f>
        <v>0</v>
      </c>
      <c r="L24" s="57">
        <f>IFERROR(事業申請入力データ!T$19*SUMIFS(事業申請入力データ!$G$20:$G$1006,事業申請入力データ!T$20:T$1006,"対象",事業申請入力データ!$C$20:$C$1006,事業申請出力結果!$B24,事業申請入力データ!$B$20:$B$1006,事業申請出力結果!$C$21)/SUMIF(事業申請入力データ!T$20:T$1006,"対象",事業申請入力データ!$G$20:$G$1006),0)</f>
        <v>0</v>
      </c>
      <c r="M24" s="57">
        <f>IFERROR(事業申請入力データ!U$19*SUMIFS(事業申請入力データ!$G$20:$G$1006,事業申請入力データ!U$20:U$1006,"対象",事業申請入力データ!$C$20:$C$1006,事業申請出力結果!$B24,事業申請入力データ!$B$20:$B$1006,事業申請出力結果!$C$21)/SUMIF(事業申請入力データ!U$20:U$1006,"対象",事業申請入力データ!$G$20:$G$1006),0)</f>
        <v>0</v>
      </c>
      <c r="N24" s="57">
        <f>IFERROR(事業申請入力データ!Y$19*SUMIFS(事業申請入力データ!$G$20:$G$1006,事業申請入力データ!Y$20:Y$1006,"対象",事業申請入力データ!$C$20:$C$1006,事業申請出力結果!$B24,事業申請入力データ!$B$20:$B$1006,事業申請出力結果!$C$21)/SUMIF(事業申請入力データ!Y$20:Y$1006,"対象",事業申請入力データ!$G$20:$G$1006),0)</f>
        <v>0</v>
      </c>
      <c r="O24" s="57">
        <f>IFERROR(事業申請入力データ!Z$19*SUMIFS(事業申請入力データ!$G$20:$G$1006,事業申請入力データ!Z$20:Z$1006,"対象",事業申請入力データ!$C$20:$C$1006,事業申請出力結果!$B24,事業申請入力データ!$B$20:$B$1006,事業申請出力結果!$C$21)/SUMIF(事業申請入力データ!Z$20:Z$1006,"対象",事業申請入力データ!$G$20:$G$1006),0)</f>
        <v>0</v>
      </c>
      <c r="P24" s="58">
        <f>IFERROR(事業申請入力データ!AA$19*SUMIFS(事業申請入力データ!$G$20:$G$1006,事業申請入力データ!AA$20:AA$1006,"対象",事業申請入力データ!$C$20:$C$1006,事業申請出力結果!$B24,事業申請入力データ!$B$20:$B$1006,事業申請出力結果!$C$21)/SUMIF(事業申請入力データ!AA$20:AA$1006,"対象",事業申請入力データ!$G$20:$G$1006),0)</f>
        <v>0</v>
      </c>
      <c r="Q24" s="57">
        <f>SUM(D24:P24)</f>
        <v>0</v>
      </c>
      <c r="R24" s="59">
        <f>IFERROR(VLOOKUP($C$21,事業申請入力データ!$B$9:$E$14,4,0),0)</f>
        <v>0</v>
      </c>
      <c r="S24" s="277">
        <f>ROUNDDOWN(Q24*R24,0)</f>
        <v>0</v>
      </c>
      <c r="T24" s="461"/>
      <c r="V24" s="486"/>
      <c r="W24" s="468" t="s">
        <v>169</v>
      </c>
      <c r="X24" s="469"/>
      <c r="Y24" s="73">
        <f t="shared" si="6"/>
        <v>0</v>
      </c>
      <c r="Z24" s="488"/>
      <c r="AA24" s="76">
        <f>SUMIF(事業申請入力データ!$C$20:$C$1006,W24,事業申請入力データ!$I$20:$I$1006)</f>
        <v>0</v>
      </c>
      <c r="AB24" s="490"/>
    </row>
    <row r="25" spans="1:28" ht="20.100000000000001" customHeight="1">
      <c r="A25" s="459"/>
      <c r="B25" s="173" t="s">
        <v>169</v>
      </c>
      <c r="C25" s="71">
        <f>SUMIFS(事業申請入力データ!$G$20:$G$1006,事業申請入力データ!$C$20:$C$1006,B25,事業申請入力データ!$B$20:$B$1006,事業申請出力結果!$C$21)</f>
        <v>0</v>
      </c>
      <c r="D25" s="57">
        <f>SUMIFS(事業申請入力データ!$H$20:$H$1006,事業申請入力データ!$C$20:$C$1006,B25,事業申請入力データ!$B$20:$B$1006,事業申請出力結果!$C$21)</f>
        <v>0</v>
      </c>
      <c r="E25" s="57">
        <f>IFERROR(事業申請入力データ!M$19*SUMIFS(事業申請入力データ!$G$20:$G$1006,事業申請入力データ!M$20:M$1006,"対象",事業申請入力データ!$C$20:$C$1006,事業申請出力結果!$B25,事業申請入力データ!$B$20:$B$1006,事業申請出力結果!$C$21)/SUMIF(事業申請入力データ!M$20:M$1006,"対象",事業申請入力データ!$G$20:$G$1006),0)</f>
        <v>0</v>
      </c>
      <c r="F25" s="57">
        <f>IFERROR(事業申請入力データ!N$19*SUMIFS(事業申請入力データ!$G$20:$G$1006,事業申請入力データ!N$20:N$1006,"対象",事業申請入力データ!$C$20:$C$1006,事業申請出力結果!$B25,事業申請入力データ!$B$20:$B$1006,事業申請出力結果!$C$21)/SUMIF(事業申請入力データ!N$20:N$1006,"対象",事業申請入力データ!$G$20:$G$1006),0)</f>
        <v>0</v>
      </c>
      <c r="G25" s="57">
        <f>IFERROR(事業申請入力データ!O$19*SUMIFS(事業申請入力データ!$G$20:$G$1006,事業申請入力データ!O$20:O$1006,"対象",事業申請入力データ!$C$20:$C$1006,事業申請出力結果!$B25,事業申請入力データ!$B$20:$B$1006,事業申請出力結果!$C$21)/SUMIF(事業申請入力データ!O$20:O$1006,"対象",事業申請入力データ!$G$20:$G$1006),0)</f>
        <v>0</v>
      </c>
      <c r="H25" s="57">
        <f>IFERROR(事業申請入力データ!P$19*SUMIFS(事業申請入力データ!$G$20:$G$1006,事業申請入力データ!P$20:P$1006,"対象",事業申請入力データ!$C$20:$C$1006,事業申請出力結果!$B25,事業申請入力データ!$B$20:$B$1006,事業申請出力結果!$C$21)/SUMIF(事業申請入力データ!P$20:P$1006,"対象",事業申請入力データ!$G$20:$G$1006),0)</f>
        <v>0</v>
      </c>
      <c r="I25" s="57">
        <f>IFERROR(事業申請入力データ!Q$19*SUMIFS(事業申請入力データ!$G$20:$G$1006,事業申請入力データ!Q$20:Q$1006,"対象",事業申請入力データ!$C$20:$C$1006,事業申請出力結果!$B25,事業申請入力データ!$B$20:$B$1006,事業申請出力結果!$C$21)/SUMIF(事業申請入力データ!Q$20:Q$1006,"対象",事業申請入力データ!$G$20:$G$1006),0)</f>
        <v>0</v>
      </c>
      <c r="J25" s="57">
        <f>IFERROR(事業申請入力データ!R$19*SUMIFS(事業申請入力データ!$G$20:$G$1006,事業申請入力データ!R$20:R$1006,"対象",事業申請入力データ!$C$20:$C$1006,事業申請出力結果!$B25,事業申請入力データ!$B$20:$B$1006,事業申請出力結果!$C$21)/SUMIF(事業申請入力データ!R$20:R$1006,"対象",事業申請入力データ!$G$20:$G$1006),0)</f>
        <v>0</v>
      </c>
      <c r="K25" s="57">
        <f>IFERROR(事業申請入力データ!S$19*SUMIFS(事業申請入力データ!$G$20:$G$1006,事業申請入力データ!S$20:S$1006,"対象",事業申請入力データ!$C$20:$C$1006,事業申請出力結果!$B25,事業申請入力データ!$B$20:$B$1006,事業申請出力結果!$C$21)/SUMIF(事業申請入力データ!S$20:S$1006,"対象",事業申請入力データ!$G$20:$G$1006),0)</f>
        <v>0</v>
      </c>
      <c r="L25" s="57">
        <f>IFERROR(事業申請入力データ!T$19*SUMIFS(事業申請入力データ!$G$20:$G$1006,事業申請入力データ!T$20:T$1006,"対象",事業申請入力データ!$C$20:$C$1006,事業申請出力結果!$B25,事業申請入力データ!$B$20:$B$1006,事業申請出力結果!$C$21)/SUMIF(事業申請入力データ!T$20:T$1006,"対象",事業申請入力データ!$G$20:$G$1006),0)</f>
        <v>0</v>
      </c>
      <c r="M25" s="57">
        <f>IFERROR(事業申請入力データ!U$19*SUMIFS(事業申請入力データ!$G$20:$G$1006,事業申請入力データ!U$20:U$1006,"対象",事業申請入力データ!$C$20:$C$1006,事業申請出力結果!$B25,事業申請入力データ!$B$20:$B$1006,事業申請出力結果!$C$21)/SUMIF(事業申請入力データ!U$20:U$1006,"対象",事業申請入力データ!$G$20:$G$1006),0)</f>
        <v>0</v>
      </c>
      <c r="N25" s="57">
        <f>IFERROR(事業申請入力データ!Y$19*SUMIFS(事業申請入力データ!$G$20:$G$1006,事業申請入力データ!Y$20:Y$1006,"対象",事業申請入力データ!$C$20:$C$1006,事業申請出力結果!$B25,事業申請入力データ!$B$20:$B$1006,事業申請出力結果!$C$21)/SUMIF(事業申請入力データ!Y$20:Y$1006,"対象",事業申請入力データ!$G$20:$G$1006),0)</f>
        <v>0</v>
      </c>
      <c r="O25" s="57">
        <f>IFERROR(事業申請入力データ!Z$19*SUMIFS(事業申請入力データ!$G$20:$G$1006,事業申請入力データ!Z$20:Z$1006,"対象",事業申請入力データ!$C$20:$C$1006,事業申請出力結果!$B25,事業申請入力データ!$B$20:$B$1006,事業申請出力結果!$C$21)/SUMIF(事業申請入力データ!Z$20:Z$1006,"対象",事業申請入力データ!$G$20:$G$1006),0)</f>
        <v>0</v>
      </c>
      <c r="P25" s="58">
        <f>IFERROR(事業申請入力データ!AA$19*SUMIFS(事業申請入力データ!$G$20:$G$1006,事業申請入力データ!AA$20:AA$1006,"対象",事業申請入力データ!$C$20:$C$1006,事業申請出力結果!$B25,事業申請入力データ!$B$20:$B$1006,事業申請出力結果!$C$21)/SUMIF(事業申請入力データ!AA$20:AA$1006,"対象",事業申請入力データ!$G$20:$G$1006),0)</f>
        <v>0</v>
      </c>
      <c r="Q25" s="57">
        <f t="shared" ref="Q25" si="7">SUM(D25:P25)</f>
        <v>0</v>
      </c>
      <c r="R25" s="59">
        <f>IFERROR(VLOOKUP($C$21,事業申請入力データ!$B$9:$E$14,4,0),0)</f>
        <v>0</v>
      </c>
      <c r="S25" s="277">
        <f>ROUNDDOWN(Q25*R25,0)</f>
        <v>0</v>
      </c>
      <c r="T25" s="461"/>
      <c r="V25" s="486"/>
      <c r="W25" s="468" t="s">
        <v>178</v>
      </c>
      <c r="X25" s="469"/>
      <c r="Y25" s="73">
        <f t="shared" si="6"/>
        <v>0</v>
      </c>
      <c r="Z25" s="488"/>
      <c r="AA25" s="76">
        <f>SUMIF(事業申請入力データ!$C$20:$C$1006,W25,事業申請入力データ!$I$20:$I$1006)</f>
        <v>0</v>
      </c>
      <c r="AB25" s="490"/>
    </row>
    <row r="26" spans="1:28" ht="20.100000000000001" customHeight="1">
      <c r="A26" s="459"/>
      <c r="B26" s="173" t="s">
        <v>178</v>
      </c>
      <c r="C26" s="71">
        <f>SUMIFS(事業申請入力データ!$G$20:$G$1006,事業申請入力データ!$C$20:$C$1006,B26,事業申請入力データ!$B$20:$B$1006,事業申請出力結果!$C$21)</f>
        <v>0</v>
      </c>
      <c r="D26" s="57">
        <f>SUMIFS(事業申請入力データ!$H$20:$H$1006,事業申請入力データ!$C$20:$C$1006,B26,事業申請入力データ!$B$20:$B$1006,事業申請出力結果!$C$21)</f>
        <v>0</v>
      </c>
      <c r="E26" s="57">
        <f>IFERROR(事業申請入力データ!M$19*SUMIFS(事業申請入力データ!$G$20:$G$1006,事業申請入力データ!M$20:M$1006,"対象",事業申請入力データ!$C$20:$C$1006,事業申請出力結果!$B26,事業申請入力データ!$B$20:$B$1006,事業申請出力結果!$C$21)/SUMIF(事業申請入力データ!M$20:M$1006,"対象",事業申請入力データ!$G$20:$G$1006),0)</f>
        <v>0</v>
      </c>
      <c r="F26" s="57">
        <f>IFERROR(事業申請入力データ!N$19*SUMIFS(事業申請入力データ!$G$20:$G$1006,事業申請入力データ!N$20:N$1006,"対象",事業申請入力データ!$C$20:$C$1006,事業申請出力結果!$B26,事業申請入力データ!$B$20:$B$1006,事業申請出力結果!$C$21)/SUMIF(事業申請入力データ!N$20:N$1006,"対象",事業申請入力データ!$G$20:$G$1006),0)</f>
        <v>0</v>
      </c>
      <c r="G26" s="57">
        <f>IFERROR(事業申請入力データ!O$19*SUMIFS(事業申請入力データ!$G$20:$G$1006,事業申請入力データ!O$20:O$1006,"対象",事業申請入力データ!$C$20:$C$1006,事業申請出力結果!$B26,事業申請入力データ!$B$20:$B$1006,事業申請出力結果!$C$21)/SUMIF(事業申請入力データ!O$20:O$1006,"対象",事業申請入力データ!$G$20:$G$1006),0)</f>
        <v>0</v>
      </c>
      <c r="H26" s="57">
        <f>IFERROR(事業申請入力データ!P$19*SUMIFS(事業申請入力データ!$G$20:$G$1006,事業申請入力データ!P$20:P$1006,"対象",事業申請入力データ!$C$20:$C$1006,事業申請出力結果!$B26,事業申請入力データ!$B$20:$B$1006,事業申請出力結果!$C$21)/SUMIF(事業申請入力データ!P$20:P$1006,"対象",事業申請入力データ!$G$20:$G$1006),0)</f>
        <v>0</v>
      </c>
      <c r="I26" s="57">
        <f>IFERROR(事業申請入力データ!Q$19*SUMIFS(事業申請入力データ!$G$20:$G$1006,事業申請入力データ!Q$20:Q$1006,"対象",事業申請入力データ!$C$20:$C$1006,事業申請出力結果!$B26,事業申請入力データ!$B$20:$B$1006,事業申請出力結果!$C$21)/SUMIF(事業申請入力データ!Q$20:Q$1006,"対象",事業申請入力データ!$G$20:$G$1006),0)</f>
        <v>0</v>
      </c>
      <c r="J26" s="57">
        <f>IFERROR(事業申請入力データ!R$19*SUMIFS(事業申請入力データ!$G$20:$G$1006,事業申請入力データ!R$20:R$1006,"対象",事業申請入力データ!$C$20:$C$1006,事業申請出力結果!$B26,事業申請入力データ!$B$20:$B$1006,事業申請出力結果!$C$21)/SUMIF(事業申請入力データ!R$20:R$1006,"対象",事業申請入力データ!$G$20:$G$1006),0)</f>
        <v>0</v>
      </c>
      <c r="K26" s="57">
        <f>IFERROR(事業申請入力データ!S$19*SUMIFS(事業申請入力データ!$G$20:$G$1006,事業申請入力データ!S$20:S$1006,"対象",事業申請入力データ!$C$20:$C$1006,事業申請出力結果!$B26,事業申請入力データ!$B$20:$B$1006,事業申請出力結果!$C$21)/SUMIF(事業申請入力データ!S$20:S$1006,"対象",事業申請入力データ!$G$20:$G$1006),0)</f>
        <v>0</v>
      </c>
      <c r="L26" s="57">
        <f>IFERROR(事業申請入力データ!T$19*SUMIFS(事業申請入力データ!$G$20:$G$1006,事業申請入力データ!T$20:T$1006,"対象",事業申請入力データ!$C$20:$C$1006,事業申請出力結果!$B26,事業申請入力データ!$B$20:$B$1006,事業申請出力結果!$C$21)/SUMIF(事業申請入力データ!T$20:T$1006,"対象",事業申請入力データ!$G$20:$G$1006),0)</f>
        <v>0</v>
      </c>
      <c r="M26" s="57">
        <f>IFERROR(事業申請入力データ!U$19*SUMIFS(事業申請入力データ!$G$20:$G$1006,事業申請入力データ!U$20:U$1006,"対象",事業申請入力データ!$C$20:$C$1006,事業申請出力結果!$B26,事業申請入力データ!$B$20:$B$1006,事業申請出力結果!$C$21)/SUMIF(事業申請入力データ!U$20:U$1006,"対象",事業申請入力データ!$G$20:$G$1006),0)</f>
        <v>0</v>
      </c>
      <c r="N26" s="57">
        <f>IFERROR(事業申請入力データ!Y$19*SUMIFS(事業申請入力データ!$G$20:$G$1006,事業申請入力データ!Y$20:Y$1006,"対象",事業申請入力データ!$C$20:$C$1006,事業申請出力結果!$B26,事業申請入力データ!$B$20:$B$1006,事業申請出力結果!$C$21)/SUMIF(事業申請入力データ!Y$20:Y$1006,"対象",事業申請入力データ!$G$20:$G$1006),0)</f>
        <v>0</v>
      </c>
      <c r="O26" s="57">
        <f>IFERROR(事業申請入力データ!Z$19*SUMIFS(事業申請入力データ!$G$20:$G$1006,事業申請入力データ!Z$20:Z$1006,"対象",事業申請入力データ!$C$20:$C$1006,事業申請出力結果!$B26,事業申請入力データ!$B$20:$B$1006,事業申請出力結果!$C$21)/SUMIF(事業申請入力データ!Z$20:Z$1006,"対象",事業申請入力データ!$G$20:$G$1006),0)</f>
        <v>0</v>
      </c>
      <c r="P26" s="58">
        <f>IFERROR(事業申請入力データ!AA$19*SUMIFS(事業申請入力データ!$G$20:$G$1006,事業申請入力データ!AA$20:AA$1006,"対象",事業申請入力データ!$C$20:$C$1006,事業申請出力結果!$B26,事業申請入力データ!$B$20:$B$1006,事業申請出力結果!$C$21)/SUMIF(事業申請入力データ!AA$20:AA$1006,"対象",事業申請入力データ!$G$20:$G$1006),0)</f>
        <v>0</v>
      </c>
      <c r="Q26" s="57">
        <f t="shared" ref="Q26:Q34" si="8">SUM(D26:P26)</f>
        <v>0</v>
      </c>
      <c r="R26" s="59">
        <f>IFERROR(VLOOKUP($C$21,事業申請入力データ!$B$9:$E$14,4,0),0)</f>
        <v>0</v>
      </c>
      <c r="S26" s="277">
        <f t="shared" ref="S26:S28" si="9">ROUNDDOWN(Q26*R26,0)</f>
        <v>0</v>
      </c>
      <c r="T26" s="461"/>
      <c r="V26" s="486"/>
      <c r="W26" s="468" t="s">
        <v>170</v>
      </c>
      <c r="X26" s="469"/>
      <c r="Y26" s="73">
        <f t="shared" si="6"/>
        <v>0</v>
      </c>
      <c r="Z26" s="488"/>
      <c r="AA26" s="76">
        <f>SUMIF(事業申請入力データ!$C$20:$C$1006,W26,事業申請入力データ!$I$20:$I$1006)</f>
        <v>0</v>
      </c>
      <c r="AB26" s="490"/>
    </row>
    <row r="27" spans="1:28" ht="20.100000000000001" customHeight="1">
      <c r="A27" s="459"/>
      <c r="B27" s="173" t="s">
        <v>170</v>
      </c>
      <c r="C27" s="71">
        <f>SUMIFS(事業申請入力データ!$G$20:$G$1006,事業申請入力データ!$C$20:$C$1006,B27,事業申請入力データ!$B$20:$B$1006,事業申請出力結果!$C$21)</f>
        <v>0</v>
      </c>
      <c r="D27" s="57">
        <f>SUMIFS(事業申請入力データ!$H$20:$H$1006,事業申請入力データ!$C$20:$C$1006,B27,事業申請入力データ!$B$20:$B$1006,事業申請出力結果!$C$21)</f>
        <v>0</v>
      </c>
      <c r="E27" s="57">
        <f>IFERROR(事業申請入力データ!M$19*SUMIFS(事業申請入力データ!$G$20:$G$1006,事業申請入力データ!M$20:M$1006,"対象",事業申請入力データ!$C$20:$C$1006,事業申請出力結果!$B27,事業申請入力データ!$B$20:$B$1006,事業申請出力結果!$C$21)/SUMIF(事業申請入力データ!M$20:M$1006,"対象",事業申請入力データ!$G$20:$G$1006),0)</f>
        <v>0</v>
      </c>
      <c r="F27" s="57">
        <f>IFERROR(事業申請入力データ!N$19*SUMIFS(事業申請入力データ!$G$20:$G$1006,事業申請入力データ!N$20:N$1006,"対象",事業申請入力データ!$C$20:$C$1006,事業申請出力結果!$B27,事業申請入力データ!$B$20:$B$1006,事業申請出力結果!$C$21)/SUMIF(事業申請入力データ!N$20:N$1006,"対象",事業申請入力データ!$G$20:$G$1006),0)</f>
        <v>0</v>
      </c>
      <c r="G27" s="57">
        <f>IFERROR(事業申請入力データ!O$19*SUMIFS(事業申請入力データ!$G$20:$G$1006,事業申請入力データ!O$20:O$1006,"対象",事業申請入力データ!$C$20:$C$1006,事業申請出力結果!$B27,事業申請入力データ!$B$20:$B$1006,事業申請出力結果!$C$21)/SUMIF(事業申請入力データ!O$20:O$1006,"対象",事業申請入力データ!$G$20:$G$1006),0)</f>
        <v>0</v>
      </c>
      <c r="H27" s="57">
        <f>IFERROR(事業申請入力データ!P$19*SUMIFS(事業申請入力データ!$G$20:$G$1006,事業申請入力データ!P$20:P$1006,"対象",事業申請入力データ!$C$20:$C$1006,事業申請出力結果!$B27,事業申請入力データ!$B$20:$B$1006,事業申請出力結果!$C$21)/SUMIF(事業申請入力データ!P$20:P$1006,"対象",事業申請入力データ!$G$20:$G$1006),0)</f>
        <v>0</v>
      </c>
      <c r="I27" s="57">
        <f>IFERROR(事業申請入力データ!Q$19*SUMIFS(事業申請入力データ!$G$20:$G$1006,事業申請入力データ!Q$20:Q$1006,"対象",事業申請入力データ!$C$20:$C$1006,事業申請出力結果!$B27,事業申請入力データ!$B$20:$B$1006,事業申請出力結果!$C$21)/SUMIF(事業申請入力データ!Q$20:Q$1006,"対象",事業申請入力データ!$G$20:$G$1006),0)</f>
        <v>0</v>
      </c>
      <c r="J27" s="57">
        <f>IFERROR(事業申請入力データ!R$19*SUMIFS(事業申請入力データ!$G$20:$G$1006,事業申請入力データ!R$20:R$1006,"対象",事業申請入力データ!$C$20:$C$1006,事業申請出力結果!$B27,事業申請入力データ!$B$20:$B$1006,事業申請出力結果!$C$21)/SUMIF(事業申請入力データ!R$20:R$1006,"対象",事業申請入力データ!$G$20:$G$1006),0)</f>
        <v>0</v>
      </c>
      <c r="K27" s="57">
        <f>IFERROR(事業申請入力データ!S$19*SUMIFS(事業申請入力データ!$G$20:$G$1006,事業申請入力データ!S$20:S$1006,"対象",事業申請入力データ!$C$20:$C$1006,事業申請出力結果!$B27,事業申請入力データ!$B$20:$B$1006,事業申請出力結果!$C$21)/SUMIF(事業申請入力データ!S$20:S$1006,"対象",事業申請入力データ!$G$20:$G$1006),0)</f>
        <v>0</v>
      </c>
      <c r="L27" s="57">
        <f>IFERROR(事業申請入力データ!T$19*SUMIFS(事業申請入力データ!$G$20:$G$1006,事業申請入力データ!T$20:T$1006,"対象",事業申請入力データ!$C$20:$C$1006,事業申請出力結果!$B27,事業申請入力データ!$B$20:$B$1006,事業申請出力結果!$C$21)/SUMIF(事業申請入力データ!T$20:T$1006,"対象",事業申請入力データ!$G$20:$G$1006),0)</f>
        <v>0</v>
      </c>
      <c r="M27" s="57">
        <f>IFERROR(事業申請入力データ!U$19*SUMIFS(事業申請入力データ!$G$20:$G$1006,事業申請入力データ!U$20:U$1006,"対象",事業申請入力データ!$C$20:$C$1006,事業申請出力結果!$B27,事業申請入力データ!$B$20:$B$1006,事業申請出力結果!$C$21)/SUMIF(事業申請入力データ!U$20:U$1006,"対象",事業申請入力データ!$G$20:$G$1006),0)</f>
        <v>0</v>
      </c>
      <c r="N27" s="57">
        <f>IFERROR(事業申請入力データ!Y$19*SUMIFS(事業申請入力データ!$G$20:$G$1006,事業申請入力データ!Y$20:Y$1006,"対象",事業申請入力データ!$C$20:$C$1006,事業申請出力結果!$B27,事業申請入力データ!$B$20:$B$1006,事業申請出力結果!$C$21)/SUMIF(事業申請入力データ!Y$20:Y$1006,"対象",事業申請入力データ!$G$20:$G$1006),0)</f>
        <v>0</v>
      </c>
      <c r="O27" s="57">
        <f>IFERROR(事業申請入力データ!Z$19*SUMIFS(事業申請入力データ!$G$20:$G$1006,事業申請入力データ!Z$20:Z$1006,"対象",事業申請入力データ!$C$20:$C$1006,事業申請出力結果!$B27,事業申請入力データ!$B$20:$B$1006,事業申請出力結果!$C$21)/SUMIF(事業申請入力データ!Z$20:Z$1006,"対象",事業申請入力データ!$G$20:$G$1006),0)</f>
        <v>0</v>
      </c>
      <c r="P27" s="58">
        <f>IFERROR(事業申請入力データ!AA$19*SUMIFS(事業申請入力データ!$G$20:$G$1006,事業申請入力データ!AA$20:AA$1006,"対象",事業申請入力データ!$C$20:$C$1006,事業申請出力結果!$B27,事業申請入力データ!$B$20:$B$1006,事業申請出力結果!$C$21)/SUMIF(事業申請入力データ!AA$20:AA$1006,"対象",事業申請入力データ!$G$20:$G$1006),0)</f>
        <v>0</v>
      </c>
      <c r="Q27" s="57">
        <f t="shared" si="8"/>
        <v>0</v>
      </c>
      <c r="R27" s="59">
        <f>IFERROR(VLOOKUP($C$21,事業申請入力データ!$B$9:$E$14,4,0),0)</f>
        <v>0</v>
      </c>
      <c r="S27" s="277">
        <f t="shared" si="9"/>
        <v>0</v>
      </c>
      <c r="T27" s="461"/>
      <c r="V27" s="486"/>
      <c r="W27" s="468" t="s">
        <v>171</v>
      </c>
      <c r="X27" s="469"/>
      <c r="Y27" s="73">
        <f t="shared" si="6"/>
        <v>0</v>
      </c>
      <c r="Z27" s="488"/>
      <c r="AA27" s="76">
        <f>SUMIF(事業申請入力データ!$C$20:$C$1006,W27,事業申請入力データ!$I$20:$I$1006)</f>
        <v>0</v>
      </c>
      <c r="AB27" s="490"/>
    </row>
    <row r="28" spans="1:28" ht="20.100000000000001" customHeight="1">
      <c r="A28" s="459"/>
      <c r="B28" s="173" t="s">
        <v>171</v>
      </c>
      <c r="C28" s="71">
        <f>SUMIFS(事業申請入力データ!$G$20:$G$1006,事業申請入力データ!$C$20:$C$1006,B28,事業申請入力データ!$B$20:$B$1006,事業申請出力結果!$C$21)</f>
        <v>0</v>
      </c>
      <c r="D28" s="57">
        <f>SUMIFS(事業申請入力データ!$H$20:$H$1006,事業申請入力データ!$C$20:$C$1006,B28,事業申請入力データ!$B$20:$B$1006,事業申請出力結果!$C$21)</f>
        <v>0</v>
      </c>
      <c r="E28" s="57">
        <f>IFERROR(事業申請入力データ!M$19*SUMIFS(事業申請入力データ!$G$20:$G$1006,事業申請入力データ!M$20:M$1006,"対象",事業申請入力データ!$C$20:$C$1006,事業申請出力結果!$B28,事業申請入力データ!$B$20:$B$1006,事業申請出力結果!$C$21)/SUMIF(事業申請入力データ!M$20:M$1006,"対象",事業申請入力データ!$G$20:$G$1006),0)</f>
        <v>0</v>
      </c>
      <c r="F28" s="57">
        <f>IFERROR(事業申請入力データ!N$19*SUMIFS(事業申請入力データ!$G$20:$G$1006,事業申請入力データ!N$20:N$1006,"対象",事業申請入力データ!$C$20:$C$1006,事業申請出力結果!$B28,事業申請入力データ!$B$20:$B$1006,事業申請出力結果!$C$21)/SUMIF(事業申請入力データ!N$20:N$1006,"対象",事業申請入力データ!$G$20:$G$1006),0)</f>
        <v>0</v>
      </c>
      <c r="G28" s="57">
        <f>IFERROR(事業申請入力データ!O$19*SUMIFS(事業申請入力データ!$G$20:$G$1006,事業申請入力データ!O$20:O$1006,"対象",事業申請入力データ!$C$20:$C$1006,事業申請出力結果!$B28,事業申請入力データ!$B$20:$B$1006,事業申請出力結果!$C$21)/SUMIF(事業申請入力データ!O$20:O$1006,"対象",事業申請入力データ!$G$20:$G$1006),0)</f>
        <v>0</v>
      </c>
      <c r="H28" s="57">
        <f>IFERROR(事業申請入力データ!P$19*SUMIFS(事業申請入力データ!$G$20:$G$1006,事業申請入力データ!P$20:P$1006,"対象",事業申請入力データ!$C$20:$C$1006,事業申請出力結果!$B28,事業申請入力データ!$B$20:$B$1006,事業申請出力結果!$C$21)/SUMIF(事業申請入力データ!P$20:P$1006,"対象",事業申請入力データ!$G$20:$G$1006),0)</f>
        <v>0</v>
      </c>
      <c r="I28" s="57">
        <f>IFERROR(事業申請入力データ!Q$19*SUMIFS(事業申請入力データ!$G$20:$G$1006,事業申請入力データ!Q$20:Q$1006,"対象",事業申請入力データ!$C$20:$C$1006,事業申請出力結果!$B28,事業申請入力データ!$B$20:$B$1006,事業申請出力結果!$C$21)/SUMIF(事業申請入力データ!Q$20:Q$1006,"対象",事業申請入力データ!$G$20:$G$1006),0)</f>
        <v>0</v>
      </c>
      <c r="J28" s="57">
        <f>IFERROR(事業申請入力データ!R$19*SUMIFS(事業申請入力データ!$G$20:$G$1006,事業申請入力データ!R$20:R$1006,"対象",事業申請入力データ!$C$20:$C$1006,事業申請出力結果!$B28,事業申請入力データ!$B$20:$B$1006,事業申請出力結果!$C$21)/SUMIF(事業申請入力データ!R$20:R$1006,"対象",事業申請入力データ!$G$20:$G$1006),0)</f>
        <v>0</v>
      </c>
      <c r="K28" s="57">
        <f>IFERROR(事業申請入力データ!S$19*SUMIFS(事業申請入力データ!$G$20:$G$1006,事業申請入力データ!S$20:S$1006,"対象",事業申請入力データ!$C$20:$C$1006,事業申請出力結果!$B28,事業申請入力データ!$B$20:$B$1006,事業申請出力結果!$C$21)/SUMIF(事業申請入力データ!S$20:S$1006,"対象",事業申請入力データ!$G$20:$G$1006),0)</f>
        <v>0</v>
      </c>
      <c r="L28" s="57">
        <f>IFERROR(事業申請入力データ!T$19*SUMIFS(事業申請入力データ!$G$20:$G$1006,事業申請入力データ!T$20:T$1006,"対象",事業申請入力データ!$C$20:$C$1006,事業申請出力結果!$B28,事業申請入力データ!$B$20:$B$1006,事業申請出力結果!$C$21)/SUMIF(事業申請入力データ!T$20:T$1006,"対象",事業申請入力データ!$G$20:$G$1006),0)</f>
        <v>0</v>
      </c>
      <c r="M28" s="57">
        <f>IFERROR(事業申請入力データ!U$19*SUMIFS(事業申請入力データ!$G$20:$G$1006,事業申請入力データ!U$20:U$1006,"対象",事業申請入力データ!$C$20:$C$1006,事業申請出力結果!$B28,事業申請入力データ!$B$20:$B$1006,事業申請出力結果!$C$21)/SUMIF(事業申請入力データ!U$20:U$1006,"対象",事業申請入力データ!$G$20:$G$1006),0)</f>
        <v>0</v>
      </c>
      <c r="N28" s="57">
        <f>IFERROR(事業申請入力データ!Y$19*SUMIFS(事業申請入力データ!$G$20:$G$1006,事業申請入力データ!Y$20:Y$1006,"対象",事業申請入力データ!$C$20:$C$1006,事業申請出力結果!$B28,事業申請入力データ!$B$20:$B$1006,事業申請出力結果!$C$21)/SUMIF(事業申請入力データ!Y$20:Y$1006,"対象",事業申請入力データ!$G$20:$G$1006),0)</f>
        <v>0</v>
      </c>
      <c r="O28" s="57">
        <f>IFERROR(事業申請入力データ!Z$19*SUMIFS(事業申請入力データ!$G$20:$G$1006,事業申請入力データ!Z$20:Z$1006,"対象",事業申請入力データ!$C$20:$C$1006,事業申請出力結果!$B28,事業申請入力データ!$B$20:$B$1006,事業申請出力結果!$C$21)/SUMIF(事業申請入力データ!Z$20:Z$1006,"対象",事業申請入力データ!$G$20:$G$1006),0)</f>
        <v>0</v>
      </c>
      <c r="P28" s="58">
        <f>IFERROR(事業申請入力データ!AA$19*SUMIFS(事業申請入力データ!$G$20:$G$1006,事業申請入力データ!AA$20:AA$1006,"対象",事業申請入力データ!$C$20:$C$1006,事業申請出力結果!$B28,事業申請入力データ!$B$20:$B$1006,事業申請出力結果!$C$21)/SUMIF(事業申請入力データ!AA$20:AA$1006,"対象",事業申請入力データ!$G$20:$G$1006),0)</f>
        <v>0</v>
      </c>
      <c r="Q28" s="57">
        <f t="shared" si="8"/>
        <v>0</v>
      </c>
      <c r="R28" s="59">
        <f>IFERROR(VLOOKUP($C$21,事業申請入力データ!$B$9:$E$14,4,0),0)</f>
        <v>0</v>
      </c>
      <c r="S28" s="277">
        <f t="shared" si="9"/>
        <v>0</v>
      </c>
      <c r="T28" s="461"/>
      <c r="V28" s="486"/>
      <c r="W28" s="468" t="s">
        <v>173</v>
      </c>
      <c r="X28" s="469"/>
      <c r="Y28" s="73">
        <f t="shared" si="6"/>
        <v>0</v>
      </c>
      <c r="Z28" s="488"/>
      <c r="AA28" s="76">
        <f>SUMIF(事業申請入力データ!$C$20:$C$1006,W28,事業申請入力データ!$I$20:$I$1006)</f>
        <v>0</v>
      </c>
      <c r="AB28" s="490"/>
    </row>
    <row r="29" spans="1:28" ht="20.100000000000001" customHeight="1">
      <c r="A29" s="459"/>
      <c r="B29" s="173" t="s">
        <v>173</v>
      </c>
      <c r="C29" s="71">
        <f>SUMIFS(事業申請入力データ!$G$20:$G$1006,事業申請入力データ!$C$20:$C$1006,B29,事業申請入力データ!$B$20:$B$1006,事業申請出力結果!$C$21)</f>
        <v>0</v>
      </c>
      <c r="D29" s="57">
        <f>SUMIFS(事業申請入力データ!$H$20:$H$1006,事業申請入力データ!$C$20:$C$1006,B29,事業申請入力データ!$B$20:$B$1006,事業申請出力結果!$C$21)</f>
        <v>0</v>
      </c>
      <c r="E29" s="57">
        <f>IFERROR(事業申請入力データ!M$19*SUMIFS(事業申請入力データ!$G$20:$G$1006,事業申請入力データ!M$20:M$1006,"対象",事業申請入力データ!$C$20:$C$1006,事業申請出力結果!$B29,事業申請入力データ!$B$20:$B$1006,事業申請出力結果!$C$21)/SUMIF(事業申請入力データ!M$20:M$1006,"対象",事業申請入力データ!$G$20:$G$1006),0)</f>
        <v>0</v>
      </c>
      <c r="F29" s="57">
        <f>IFERROR(事業申請入力データ!N$19*SUMIFS(事業申請入力データ!$G$20:$G$1006,事業申請入力データ!N$20:N$1006,"対象",事業申請入力データ!$C$20:$C$1006,事業申請出力結果!$B29,事業申請入力データ!$B$20:$B$1006,事業申請出力結果!$C$21)/SUMIF(事業申請入力データ!N$20:N$1006,"対象",事業申請入力データ!$G$20:$G$1006),0)</f>
        <v>0</v>
      </c>
      <c r="G29" s="57">
        <f>IFERROR(事業申請入力データ!O$19*SUMIFS(事業申請入力データ!$G$20:$G$1006,事業申請入力データ!O$20:O$1006,"対象",事業申請入力データ!$C$20:$C$1006,事業申請出力結果!$B29,事業申請入力データ!$B$20:$B$1006,事業申請出力結果!$C$21)/SUMIF(事業申請入力データ!O$20:O$1006,"対象",事業申請入力データ!$G$20:$G$1006),0)</f>
        <v>0</v>
      </c>
      <c r="H29" s="57">
        <f>IFERROR(事業申請入力データ!P$19*SUMIFS(事業申請入力データ!$G$20:$G$1006,事業申請入力データ!P$20:P$1006,"対象",事業申請入力データ!$C$20:$C$1006,事業申請出力結果!$B29,事業申請入力データ!$B$20:$B$1006,事業申請出力結果!$C$21)/SUMIF(事業申請入力データ!P$20:P$1006,"対象",事業申請入力データ!$G$20:$G$1006),0)</f>
        <v>0</v>
      </c>
      <c r="I29" s="57">
        <f>IFERROR(事業申請入力データ!Q$19*SUMIFS(事業申請入力データ!$G$20:$G$1006,事業申請入力データ!Q$20:Q$1006,"対象",事業申請入力データ!$C$20:$C$1006,事業申請出力結果!$B29,事業申請入力データ!$B$20:$B$1006,事業申請出力結果!$C$21)/SUMIF(事業申請入力データ!Q$20:Q$1006,"対象",事業申請入力データ!$G$20:$G$1006),0)</f>
        <v>0</v>
      </c>
      <c r="J29" s="57">
        <f>IFERROR(事業申請入力データ!R$19*SUMIFS(事業申請入力データ!$G$20:$G$1006,事業申請入力データ!R$20:R$1006,"対象",事業申請入力データ!$C$20:$C$1006,事業申請出力結果!$B29,事業申請入力データ!$B$20:$B$1006,事業申請出力結果!$C$21)/SUMIF(事業申請入力データ!R$20:R$1006,"対象",事業申請入力データ!$G$20:$G$1006),0)</f>
        <v>0</v>
      </c>
      <c r="K29" s="57">
        <f>IFERROR(事業申請入力データ!S$19*SUMIFS(事業申請入力データ!$G$20:$G$1006,事業申請入力データ!S$20:S$1006,"対象",事業申請入力データ!$C$20:$C$1006,事業申請出力結果!$B29,事業申請入力データ!$B$20:$B$1006,事業申請出力結果!$C$21)/SUMIF(事業申請入力データ!S$20:S$1006,"対象",事業申請入力データ!$G$20:$G$1006),0)</f>
        <v>0</v>
      </c>
      <c r="L29" s="57">
        <f>IFERROR(事業申請入力データ!T$19*SUMIFS(事業申請入力データ!$G$20:$G$1006,事業申請入力データ!T$20:T$1006,"対象",事業申請入力データ!$C$20:$C$1006,事業申請出力結果!$B29,事業申請入力データ!$B$20:$B$1006,事業申請出力結果!$C$21)/SUMIF(事業申請入力データ!T$20:T$1006,"対象",事業申請入力データ!$G$20:$G$1006),0)</f>
        <v>0</v>
      </c>
      <c r="M29" s="57">
        <f>IFERROR(事業申請入力データ!U$19*SUMIFS(事業申請入力データ!$G$20:$G$1006,事業申請入力データ!U$20:U$1006,"対象",事業申請入力データ!$C$20:$C$1006,事業申請出力結果!$B29,事業申請入力データ!$B$20:$B$1006,事業申請出力結果!$C$21)/SUMIF(事業申請入力データ!U$20:U$1006,"対象",事業申請入力データ!$G$20:$G$1006),0)</f>
        <v>0</v>
      </c>
      <c r="N29" s="57">
        <f>IFERROR(事業申請入力データ!Y$19*SUMIFS(事業申請入力データ!$G$20:$G$1006,事業申請入力データ!Y$20:Y$1006,"対象",事業申請入力データ!$C$20:$C$1006,事業申請出力結果!$B29,事業申請入力データ!$B$20:$B$1006,事業申請出力結果!$C$21)/SUMIF(事業申請入力データ!Y$20:Y$1006,"対象",事業申請入力データ!$G$20:$G$1006),0)</f>
        <v>0</v>
      </c>
      <c r="O29" s="57">
        <f>IFERROR(事業申請入力データ!Z$19*SUMIFS(事業申請入力データ!$G$20:$G$1006,事業申請入力データ!Z$20:Z$1006,"対象",事業申請入力データ!$C$20:$C$1006,事業申請出力結果!$B29,事業申請入力データ!$B$20:$B$1006,事業申請出力結果!$C$21)/SUMIF(事業申請入力データ!Z$20:Z$1006,"対象",事業申請入力データ!$G$20:$G$1006),0)</f>
        <v>0</v>
      </c>
      <c r="P29" s="58">
        <f>IFERROR(事業申請入力データ!AA$19*SUMIFS(事業申請入力データ!$G$20:$G$1006,事業申請入力データ!AA$20:AA$1006,"対象",事業申請入力データ!$C$20:$C$1006,事業申請出力結果!$B29,事業申請入力データ!$B$20:$B$1006,事業申請出力結果!$C$21)/SUMIF(事業申請入力データ!AA$20:AA$1006,"対象",事業申請入力データ!$G$20:$G$1006),0)</f>
        <v>0</v>
      </c>
      <c r="Q29" s="57">
        <f t="shared" si="8"/>
        <v>0</v>
      </c>
      <c r="R29" s="59">
        <f>IFERROR(VLOOKUP($C$21,事業申請入力データ!$B$9:$E$14,4,0),0)</f>
        <v>0</v>
      </c>
      <c r="S29" s="277">
        <f>ROUNDDOWN(Q29*R29,0)</f>
        <v>0</v>
      </c>
      <c r="T29" s="461"/>
      <c r="V29" s="486"/>
      <c r="W29" s="462" t="s">
        <v>17</v>
      </c>
      <c r="X29" s="463"/>
      <c r="Y29" s="75">
        <f t="shared" si="6"/>
        <v>0</v>
      </c>
      <c r="Z29" s="488"/>
      <c r="AA29" s="74">
        <f>SUMIF(事業申請入力データ!$C$20:$C$1006,W29,事業申請入力データ!$I$20:$I$1006)</f>
        <v>0</v>
      </c>
      <c r="AB29" s="490"/>
    </row>
    <row r="30" spans="1:28" ht="20.100000000000001" customHeight="1" thickBot="1">
      <c r="A30" s="459"/>
      <c r="B30" s="173" t="s">
        <v>17</v>
      </c>
      <c r="C30" s="71">
        <f>SUMIFS(事業申請入力データ!$G$20:$G$1006,事業申請入力データ!$C$20:$C$1006,B30,事業申請入力データ!$B$20:$B$1006,事業申請出力結果!$C$21)</f>
        <v>0</v>
      </c>
      <c r="D30" s="57">
        <f>SUMIFS(事業申請入力データ!$H$20:$H$1006,事業申請入力データ!$C$20:$C$1006,B30,事業申請入力データ!$B$20:$B$1006,事業申請出力結果!$C$21)</f>
        <v>0</v>
      </c>
      <c r="E30" s="57">
        <f>IFERROR(事業申請入力データ!M$19*SUMIFS(事業申請入力データ!$G$20:$G$1006,事業申請入力データ!M$20:M$1006,"対象",事業申請入力データ!$C$20:$C$1006,事業申請出力結果!$B30,事業申請入力データ!$B$20:$B$1006,事業申請出力結果!$C$21)/SUMIF(事業申請入力データ!M$20:M$1006,"対象",事業申請入力データ!$G$20:$G$1006),0)</f>
        <v>0</v>
      </c>
      <c r="F30" s="57">
        <f>IFERROR(事業申請入力データ!N$19*SUMIFS(事業申請入力データ!$G$20:$G$1006,事業申請入力データ!N$20:N$1006,"対象",事業申請入力データ!$C$20:$C$1006,事業申請出力結果!$B30,事業申請入力データ!$B$20:$B$1006,事業申請出力結果!$C$21)/SUMIF(事業申請入力データ!N$20:N$1006,"対象",事業申請入力データ!$G$20:$G$1006),0)</f>
        <v>0</v>
      </c>
      <c r="G30" s="57">
        <f>IFERROR(事業申請入力データ!O$19*SUMIFS(事業申請入力データ!$G$20:$G$1006,事業申請入力データ!O$20:O$1006,"対象",事業申請入力データ!$C$20:$C$1006,事業申請出力結果!$B30,事業申請入力データ!$B$20:$B$1006,事業申請出力結果!$C$21)/SUMIF(事業申請入力データ!O$20:O$1006,"対象",事業申請入力データ!$G$20:$G$1006),0)</f>
        <v>0</v>
      </c>
      <c r="H30" s="57">
        <f>IFERROR(事業申請入力データ!P$19*SUMIFS(事業申請入力データ!$G$20:$G$1006,事業申請入力データ!P$20:P$1006,"対象",事業申請入力データ!$C$20:$C$1006,事業申請出力結果!$B30,事業申請入力データ!$B$20:$B$1006,事業申請出力結果!$C$21)/SUMIF(事業申請入力データ!P$20:P$1006,"対象",事業申請入力データ!$G$20:$G$1006),0)</f>
        <v>0</v>
      </c>
      <c r="I30" s="57">
        <f>IFERROR(事業申請入力データ!Q$19*SUMIFS(事業申請入力データ!$G$20:$G$1006,事業申請入力データ!Q$20:Q$1006,"対象",事業申請入力データ!$C$20:$C$1006,事業申請出力結果!$B30,事業申請入力データ!$B$20:$B$1006,事業申請出力結果!$C$21)/SUMIF(事業申請入力データ!Q$20:Q$1006,"対象",事業申請入力データ!$G$20:$G$1006),0)</f>
        <v>0</v>
      </c>
      <c r="J30" s="57">
        <f>IFERROR(事業申請入力データ!R$19*SUMIFS(事業申請入力データ!$G$20:$G$1006,事業申請入力データ!R$20:R$1006,"対象",事業申請入力データ!$C$20:$C$1006,事業申請出力結果!$B30,事業申請入力データ!$B$20:$B$1006,事業申請出力結果!$C$21)/SUMIF(事業申請入力データ!R$20:R$1006,"対象",事業申請入力データ!$G$20:$G$1006),0)</f>
        <v>0</v>
      </c>
      <c r="K30" s="57">
        <f>IFERROR(事業申請入力データ!S$19*SUMIFS(事業申請入力データ!$G$20:$G$1006,事業申請入力データ!S$20:S$1006,"対象",事業申請入力データ!$C$20:$C$1006,事業申請出力結果!$B30,事業申請入力データ!$B$20:$B$1006,事業申請出力結果!$C$21)/SUMIF(事業申請入力データ!S$20:S$1006,"対象",事業申請入力データ!$G$20:$G$1006),0)</f>
        <v>0</v>
      </c>
      <c r="L30" s="57">
        <f>IFERROR(事業申請入力データ!T$19*SUMIFS(事業申請入力データ!$G$20:$G$1006,事業申請入力データ!T$20:T$1006,"対象",事業申請入力データ!$C$20:$C$1006,事業申請出力結果!$B30,事業申請入力データ!$B$20:$B$1006,事業申請出力結果!$C$21)/SUMIF(事業申請入力データ!T$20:T$1006,"対象",事業申請入力データ!$G$20:$G$1006),0)</f>
        <v>0</v>
      </c>
      <c r="M30" s="57">
        <f>IFERROR(事業申請入力データ!U$19*SUMIFS(事業申請入力データ!$G$20:$G$1006,事業申請入力データ!U$20:U$1006,"対象",事業申請入力データ!$C$20:$C$1006,事業申請出力結果!$B30,事業申請入力データ!$B$20:$B$1006,事業申請出力結果!$C$21)/SUMIF(事業申請入力データ!U$20:U$1006,"対象",事業申請入力データ!$G$20:$G$1006),0)</f>
        <v>0</v>
      </c>
      <c r="N30" s="57">
        <f>IFERROR(事業申請入力データ!Y$19*SUMIFS(事業申請入力データ!$G$20:$G$1006,事業申請入力データ!Y$20:Y$1006,"対象",事業申請入力データ!$C$20:$C$1006,事業申請出力結果!$B30,事業申請入力データ!$B$20:$B$1006,事業申請出力結果!$C$21)/SUMIF(事業申請入力データ!Y$20:Y$1006,"対象",事業申請入力データ!$G$20:$G$1006),0)</f>
        <v>0</v>
      </c>
      <c r="O30" s="57">
        <f>IFERROR(事業申請入力データ!Z$19*SUMIFS(事業申請入力データ!$G$20:$G$1006,事業申請入力データ!Z$20:Z$1006,"対象",事業申請入力データ!$C$20:$C$1006,事業申請出力結果!$B30,事業申請入力データ!$B$20:$B$1006,事業申請出力結果!$C$21)/SUMIF(事業申請入力データ!Z$20:Z$1006,"対象",事業申請入力データ!$G$20:$G$1006),0)</f>
        <v>0</v>
      </c>
      <c r="P30" s="58">
        <f>IFERROR(事業申請入力データ!AA$19*SUMIFS(事業申請入力データ!$G$20:$G$1006,事業申請入力データ!AA$20:AA$1006,"対象",事業申請入力データ!$C$20:$C$1006,事業申請出力結果!$B30,事業申請入力データ!$B$20:$B$1006,事業申請出力結果!$C$21)/SUMIF(事業申請入力データ!AA$20:AA$1006,"対象",事業申請入力データ!$G$20:$G$1006),0)</f>
        <v>0</v>
      </c>
      <c r="Q30" s="57">
        <f t="shared" ref="Q30" si="10">SUM(D30:P30)</f>
        <v>0</v>
      </c>
      <c r="R30" s="59">
        <f>IFERROR(VLOOKUP($C$21,事業申請入力データ!$B$9:$E$14,4,0),0)</f>
        <v>0</v>
      </c>
      <c r="S30" s="277">
        <f>ROUNDDOWN(Q30*R30,0)</f>
        <v>0</v>
      </c>
      <c r="T30" s="461"/>
      <c r="V30" s="486"/>
      <c r="W30" s="462" t="s">
        <v>175</v>
      </c>
      <c r="X30" s="463"/>
      <c r="Y30" s="75">
        <f t="shared" si="6"/>
        <v>0</v>
      </c>
      <c r="Z30" s="488"/>
      <c r="AA30" s="74">
        <f>SUMIF(事業申請入力データ!$C$20:$C$1006,W30,事業申請入力データ!$I$20:$I$1006)</f>
        <v>0</v>
      </c>
      <c r="AB30" s="490"/>
    </row>
    <row r="31" spans="1:28" ht="20.100000000000001" customHeight="1" thickBot="1">
      <c r="A31" s="459"/>
      <c r="B31" s="211" t="s">
        <v>175</v>
      </c>
      <c r="C31" s="238">
        <f>SUMIFS(事業申請入力データ!$G$20:$G$1006,事業申請入力データ!$C$20:$C$1006,B31,事業申請入力データ!$B$20:$B$1006,事業申請出力結果!$C$21)</f>
        <v>0</v>
      </c>
      <c r="D31" s="77">
        <f>SUMIFS(事業申請入力データ!$H$20:$H$1006,事業申請入力データ!$C$20:$C$1006,B31,事業申請入力データ!$B$20:$B$1006,事業申請出力結果!$C$21)</f>
        <v>0</v>
      </c>
      <c r="E31" s="77">
        <f>IFERROR(事業申請入力データ!M$19*SUMIFS(事業申請入力データ!$G$20:$G$1006,事業申請入力データ!M$20:M$1006,"対象",事業申請入力データ!$C$20:$C$1006,事業申請出力結果!$B31,事業申請入力データ!$B$20:$B$1006,事業申請出力結果!$C$21)/SUMIF(事業申請入力データ!M$20:M$1006,"対象",事業申請入力データ!$G$20:$G$1006),0)</f>
        <v>0</v>
      </c>
      <c r="F31" s="77">
        <f>IFERROR(事業申請入力データ!N$19*SUMIFS(事業申請入力データ!$G$20:$G$1006,事業申請入力データ!N$20:N$1006,"対象",事業申請入力データ!$C$20:$C$1006,事業申請出力結果!$B31,事業申請入力データ!$B$20:$B$1006,事業申請出力結果!$C$21)/SUMIF(事業申請入力データ!N$20:N$1006,"対象",事業申請入力データ!$G$20:$G$1006),0)</f>
        <v>0</v>
      </c>
      <c r="G31" s="77">
        <f>IFERROR(事業申請入力データ!O$19*SUMIFS(事業申請入力データ!$G$20:$G$1006,事業申請入力データ!O$20:O$1006,"対象",事業申請入力データ!$C$20:$C$1006,事業申請出力結果!$B31,事業申請入力データ!$B$20:$B$1006,事業申請出力結果!$C$21)/SUMIF(事業申請入力データ!O$20:O$1006,"対象",事業申請入力データ!$G$20:$G$1006),0)</f>
        <v>0</v>
      </c>
      <c r="H31" s="77">
        <f>IFERROR(事業申請入力データ!P$19*SUMIFS(事業申請入力データ!$G$20:$G$1006,事業申請入力データ!P$20:P$1006,"対象",事業申請入力データ!$C$20:$C$1006,事業申請出力結果!$B31,事業申請入力データ!$B$20:$B$1006,事業申請出力結果!$C$21)/SUMIF(事業申請入力データ!P$20:P$1006,"対象",事業申請入力データ!$G$20:$G$1006),0)</f>
        <v>0</v>
      </c>
      <c r="I31" s="77">
        <f>IFERROR(事業申請入力データ!Q$19*SUMIFS(事業申請入力データ!$G$20:$G$1006,事業申請入力データ!Q$20:Q$1006,"対象",事業申請入力データ!$C$20:$C$1006,事業申請出力結果!$B31,事業申請入力データ!$B$20:$B$1006,事業申請出力結果!$C$21)/SUMIF(事業申請入力データ!Q$20:Q$1006,"対象",事業申請入力データ!$G$20:$G$1006),0)</f>
        <v>0</v>
      </c>
      <c r="J31" s="77">
        <f>IFERROR(事業申請入力データ!R$19*SUMIFS(事業申請入力データ!$G$20:$G$1006,事業申請入力データ!R$20:R$1006,"対象",事業申請入力データ!$C$20:$C$1006,事業申請出力結果!$B31,事業申請入力データ!$B$20:$B$1006,事業申請出力結果!$C$21)/SUMIF(事業申請入力データ!R$20:R$1006,"対象",事業申請入力データ!$G$20:$G$1006),0)</f>
        <v>0</v>
      </c>
      <c r="K31" s="77">
        <f>IFERROR(事業申請入力データ!S$19*SUMIFS(事業申請入力データ!$G$20:$G$1006,事業申請入力データ!S$20:S$1006,"対象",事業申請入力データ!$C$20:$C$1006,事業申請出力結果!$B31,事業申請入力データ!$B$20:$B$1006,事業申請出力結果!$C$21)/SUMIF(事業申請入力データ!S$20:S$1006,"対象",事業申請入力データ!$G$20:$G$1006),0)</f>
        <v>0</v>
      </c>
      <c r="L31" s="77">
        <f>IFERROR(事業申請入力データ!T$19*SUMIFS(事業申請入力データ!$G$20:$G$1006,事業申請入力データ!T$20:T$1006,"対象",事業申請入力データ!$C$20:$C$1006,事業申請出力結果!$B31,事業申請入力データ!$B$20:$B$1006,事業申請出力結果!$C$21)/SUMIF(事業申請入力データ!T$20:T$1006,"対象",事業申請入力データ!$G$20:$G$1006),0)</f>
        <v>0</v>
      </c>
      <c r="M31" s="77">
        <f>IFERROR(事業申請入力データ!U$19*SUMIFS(事業申請入力データ!$G$20:$G$1006,事業申請入力データ!U$20:U$1006,"対象",事業申請入力データ!$C$20:$C$1006,事業申請出力結果!$B31,事業申請入力データ!$B$20:$B$1006,事業申請出力結果!$C$21)/SUMIF(事業申請入力データ!U$20:U$1006,"対象",事業申請入力データ!$G$20:$G$1006),0)</f>
        <v>0</v>
      </c>
      <c r="N31" s="77">
        <f>IFERROR(事業申請入力データ!Y$19*SUMIFS(事業申請入力データ!$G$20:$G$1006,事業申請入力データ!Y$20:Y$1006,"対象",事業申請入力データ!$C$20:$C$1006,事業申請出力結果!$B31,事業申請入力データ!$B$20:$B$1006,事業申請出力結果!$C$21)/SUMIF(事業申請入力データ!Y$20:Y$1006,"対象",事業申請入力データ!$G$20:$G$1006),0)</f>
        <v>0</v>
      </c>
      <c r="O31" s="77">
        <f>IFERROR(事業申請入力データ!Z$19*SUMIFS(事業申請入力データ!$G$20:$G$1006,事業申請入力データ!Z$20:Z$1006,"対象",事業申請入力データ!$C$20:$C$1006,事業申請出力結果!$B31,事業申請入力データ!$B$20:$B$1006,事業申請出力結果!$C$21)/SUMIF(事業申請入力データ!Z$20:Z$1006,"対象",事業申請入力データ!$G$20:$G$1006),0)</f>
        <v>0</v>
      </c>
      <c r="P31" s="93">
        <f>IFERROR(事業申請入力データ!AA$19*SUMIFS(事業申請入力データ!$G$20:$G$1006,事業申請入力データ!AA$20:AA$1006,"対象",事業申請入力データ!$C$20:$C$1006,事業申請出力結果!$B31,事業申請入力データ!$B$20:$B$1006,事業申請出力結果!$C$21)/SUMIF(事業申請入力データ!AA$20:AA$1006,"対象",事業申請入力データ!$G$20:$G$1006),0)</f>
        <v>0</v>
      </c>
      <c r="Q31" s="77">
        <f t="shared" si="8"/>
        <v>0</v>
      </c>
      <c r="R31" s="78">
        <f>IFERROR(VLOOKUP($C$21,事業申請入力データ!$B$9:$E$14,4,0),0)</f>
        <v>0</v>
      </c>
      <c r="S31" s="278">
        <f t="shared" ref="S31:S32" si="11">ROUNDDOWN(Q31*R31,0)</f>
        <v>0</v>
      </c>
      <c r="T31" s="461"/>
      <c r="V31" s="497" t="s">
        <v>184</v>
      </c>
      <c r="W31" s="498"/>
      <c r="X31" s="499"/>
      <c r="Y31" s="79">
        <f>SUMIF($B$2:$B$988,B16,$C$2:$C$988)</f>
        <v>0</v>
      </c>
      <c r="Z31" s="79">
        <f>SUM(Y31:Y31)</f>
        <v>0</v>
      </c>
      <c r="AA31" s="79">
        <f>SUMIF(事業申請入力データ!$C$20:$C$1006,B16,事業申請入力データ!$I$20:$I$1006)</f>
        <v>0</v>
      </c>
      <c r="AB31" s="80">
        <f>SUM(AA31:AA31)</f>
        <v>0</v>
      </c>
    </row>
    <row r="32" spans="1:28" ht="20.100000000000001" customHeight="1" thickBot="1">
      <c r="A32" s="472" t="s">
        <v>185</v>
      </c>
      <c r="B32" s="214" t="s">
        <v>18</v>
      </c>
      <c r="C32" s="215">
        <f>SUMIFS(事業申請入力データ!$G$20:$G$1006,事業申請入力データ!$C$20:$C$1006,B32,事業申請入力データ!$B$20:$B$1006,事業申請出力結果!$C$21)</f>
        <v>0</v>
      </c>
      <c r="D32" s="216">
        <f>SUMIFS(事業申請入力データ!$H$20:$H$1006,事業申請入力データ!$C$20:$C$1006,B32,事業申請入力データ!$B$20:$B$1006,事業申請出力結果!$C$21)</f>
        <v>0</v>
      </c>
      <c r="E32" s="216">
        <f>IFERROR(事業申請入力データ!M$19*SUMIFS(事業申請入力データ!$G$20:$G$1006,事業申請入力データ!M$20:M$1006,"対象",事業申請入力データ!$C$20:$C$1006,事業申請出力結果!$B32,事業申請入力データ!$B$20:$B$1006,事業申請出力結果!$C$21)/SUMIF(事業申請入力データ!M$20:M$1006,"対象",事業申請入力データ!$G$20:$G$1006),0)</f>
        <v>0</v>
      </c>
      <c r="F32" s="216">
        <f>IFERROR(事業申請入力データ!N$19*SUMIFS(事業申請入力データ!$G$20:$G$1006,事業申請入力データ!N$20:N$1006,"対象",事業申請入力データ!$C$20:$C$1006,事業申請出力結果!$B32,事業申請入力データ!$B$20:$B$1006,事業申請出力結果!$C$21)/SUMIF(事業申請入力データ!N$20:N$1006,"対象",事業申請入力データ!$G$20:$G$1006),0)</f>
        <v>0</v>
      </c>
      <c r="G32" s="216">
        <f>IFERROR(事業申請入力データ!O$19*SUMIFS(事業申請入力データ!$G$20:$G$1006,事業申請入力データ!O$20:O$1006,"対象",事業申請入力データ!$C$20:$C$1006,事業申請出力結果!$B32,事業申請入力データ!$B$20:$B$1006,事業申請出力結果!$C$21)/SUMIF(事業申請入力データ!O$20:O$1006,"対象",事業申請入力データ!$G$20:$G$1006),0)</f>
        <v>0</v>
      </c>
      <c r="H32" s="216">
        <f>IFERROR(事業申請入力データ!P$19*SUMIFS(事業申請入力データ!$G$20:$G$1006,事業申請入力データ!P$20:P$1006,"対象",事業申請入力データ!$C$20:$C$1006,事業申請出力結果!$B32,事業申請入力データ!$B$20:$B$1006,事業申請出力結果!$C$21)/SUMIF(事業申請入力データ!P$20:P$1006,"対象",事業申請入力データ!$G$20:$G$1006),0)</f>
        <v>0</v>
      </c>
      <c r="I32" s="216">
        <f>IFERROR(事業申請入力データ!Q$19*SUMIFS(事業申請入力データ!$G$20:$G$1006,事業申請入力データ!Q$20:Q$1006,"対象",事業申請入力データ!$C$20:$C$1006,事業申請出力結果!$B32,事業申請入力データ!$B$20:$B$1006,事業申請出力結果!$C$21)/SUMIF(事業申請入力データ!Q$20:Q$1006,"対象",事業申請入力データ!$G$20:$G$1006),0)</f>
        <v>0</v>
      </c>
      <c r="J32" s="216">
        <f>IFERROR(事業申請入力データ!R$19*SUMIFS(事業申請入力データ!$G$20:$G$1006,事業申請入力データ!R$20:R$1006,"対象",事業申請入力データ!$C$20:$C$1006,事業申請出力結果!$B32,事業申請入力データ!$B$20:$B$1006,事業申請出力結果!$C$21)/SUMIF(事業申請入力データ!R$20:R$1006,"対象",事業申請入力データ!$G$20:$G$1006),0)</f>
        <v>0</v>
      </c>
      <c r="K32" s="216">
        <f>IFERROR(事業申請入力データ!S$19*SUMIFS(事業申請入力データ!$G$20:$G$1006,事業申請入力データ!S$20:S$1006,"対象",事業申請入力データ!$C$20:$C$1006,事業申請出力結果!$B32,事業申請入力データ!$B$20:$B$1006,事業申請出力結果!$C$21)/SUMIF(事業申請入力データ!S$20:S$1006,"対象",事業申請入力データ!$G$20:$G$1006),0)</f>
        <v>0</v>
      </c>
      <c r="L32" s="216">
        <f>IFERROR(事業申請入力データ!T$19*SUMIFS(事業申請入力データ!$G$20:$G$1006,事業申請入力データ!T$20:T$1006,"対象",事業申請入力データ!$C$20:$C$1006,事業申請出力結果!$B32,事業申請入力データ!$B$20:$B$1006,事業申請出力結果!$C$21)/SUMIF(事業申請入力データ!T$20:T$1006,"対象",事業申請入力データ!$G$20:$G$1006),0)</f>
        <v>0</v>
      </c>
      <c r="M32" s="216">
        <f>IFERROR(事業申請入力データ!U$19*SUMIFS(事業申請入力データ!$G$20:$G$1006,事業申請入力データ!U$20:U$1006,"対象",事業申請入力データ!$C$20:$C$1006,事業申請出力結果!$B32,事業申請入力データ!$B$20:$B$1006,事業申請出力結果!$C$21)/SUMIF(事業申請入力データ!U$20:U$1006,"対象",事業申請入力データ!$G$20:$G$1006),0)</f>
        <v>0</v>
      </c>
      <c r="N32" s="216">
        <f>IFERROR(事業申請入力データ!Y$19*SUMIFS(事業申請入力データ!$G$20:$G$1006,事業申請入力データ!Y$20:Y$1006,"対象",事業申請入力データ!$C$20:$C$1006,事業申請出力結果!$B32,事業申請入力データ!$B$20:$B$1006,事業申請出力結果!$C$21)/SUMIF(事業申請入力データ!Y$20:Y$1006,"対象",事業申請入力データ!$G$20:$G$1006),0)</f>
        <v>0</v>
      </c>
      <c r="O32" s="216">
        <f>IFERROR(事業申請入力データ!Z$19*SUMIFS(事業申請入力データ!$G$20:$G$1006,事業申請入力データ!Z$20:Z$1006,"対象",事業申請入力データ!$C$20:$C$1006,事業申請出力結果!$B32,事業申請入力データ!$B$20:$B$1006,事業申請出力結果!$C$21)/SUMIF(事業申請入力データ!Z$20:Z$1006,"対象",事業申請入力データ!$G$20:$G$1006),0)</f>
        <v>0</v>
      </c>
      <c r="P32" s="216">
        <f>IFERROR(事業申請入力データ!AA$19*SUMIFS(事業申請入力データ!$G$20:$G$1006,事業申請入力データ!AA$20:AA$1006,"対象",事業申請入力データ!$C$20:$C$1006,事業申請出力結果!$B32,事業申請入力データ!$B$20:$B$1006,事業申請出力結果!$C$21)/SUMIF(事業申請入力データ!AA$20:AA$1006,"対象",事業申請入力データ!$G$20:$G$1006),0)</f>
        <v>0</v>
      </c>
      <c r="Q32" s="216">
        <f>SUM(D32:P32)</f>
        <v>0</v>
      </c>
      <c r="R32" s="217">
        <f>IFERROR(VLOOKUP($C$21,事業申請入力データ!$B$9:$E$14,4,0),0)</f>
        <v>0</v>
      </c>
      <c r="S32" s="279">
        <f t="shared" si="11"/>
        <v>0</v>
      </c>
      <c r="T32" s="529">
        <f>SUM(S32:S33)</f>
        <v>0</v>
      </c>
      <c r="V32" s="500" t="s">
        <v>325</v>
      </c>
      <c r="W32" s="501"/>
      <c r="X32" s="501"/>
      <c r="Y32" s="483">
        <f>ROUNDDOWN(Z22+Z31,0)</f>
        <v>0</v>
      </c>
      <c r="Z32" s="483"/>
      <c r="AA32" s="483">
        <f>ROUNDDOWN(AB22+AB31,0)</f>
        <v>0</v>
      </c>
      <c r="AB32" s="484"/>
    </row>
    <row r="33" spans="1:30" ht="20.100000000000001" customHeight="1" thickBot="1">
      <c r="A33" s="473"/>
      <c r="B33" s="219" t="s">
        <v>300</v>
      </c>
      <c r="C33" s="205">
        <f>SUMIFS(事業申請入力データ!$G$20:$G$1006,事業申請入力データ!$C$20:$C$1006,B33,事業申請入力データ!$B$20:$B$1006,事業申請出力結果!$C$21)</f>
        <v>0</v>
      </c>
      <c r="D33" s="209">
        <f>SUMIFS(事業申請入力データ!$H$20:$H$1006,事業申請入力データ!$C$20:$C$1006,B33,事業申請入力データ!$B$20:$B$1006,事業申請出力結果!$C$21)</f>
        <v>0</v>
      </c>
      <c r="E33" s="209">
        <f>IFERROR(事業申請入力データ!M$19*SUMIFS(事業申請入力データ!$G$20:$G$1006,事業申請入力データ!M$20:M$1006,"対象",事業申請入力データ!$C$20:$C$1006,事業申請出力結果!$B33,事業申請入力データ!$B$20:$B$1006,事業申請出力結果!$C$21)/SUMIF(事業申請入力データ!M$20:M$1006,"対象",事業申請入力データ!$G$20:$G$1006),0)</f>
        <v>0</v>
      </c>
      <c r="F33" s="209">
        <f>IFERROR(事業申請入力データ!N$19*SUMIFS(事業申請入力データ!$G$20:$G$1006,事業申請入力データ!N$20:N$1006,"対象",事業申請入力データ!$C$20:$C$1006,事業申請出力結果!$B33,事業申請入力データ!$B$20:$B$1006,事業申請出力結果!$C$21)/SUMIF(事業申請入力データ!N$20:N$1006,"対象",事業申請入力データ!$G$20:$G$1006),0)</f>
        <v>0</v>
      </c>
      <c r="G33" s="209">
        <f>IFERROR(事業申請入力データ!O$19*SUMIFS(事業申請入力データ!$G$20:$G$1006,事業申請入力データ!O$20:O$1006,"対象",事業申請入力データ!$C$20:$C$1006,事業申請出力結果!$B33,事業申請入力データ!$B$20:$B$1006,事業申請出力結果!$C$21)/SUMIF(事業申請入力データ!O$20:O$1006,"対象",事業申請入力データ!$G$20:$G$1006),0)</f>
        <v>0</v>
      </c>
      <c r="H33" s="209">
        <f>IFERROR(事業申請入力データ!P$19*SUMIFS(事業申請入力データ!$G$20:$G$1006,事業申請入力データ!P$20:P$1006,"対象",事業申請入力データ!$C$20:$C$1006,事業申請出力結果!$B33,事業申請入力データ!$B$20:$B$1006,事業申請出力結果!$C$21)/SUMIF(事業申請入力データ!P$20:P$1006,"対象",事業申請入力データ!$G$20:$G$1006),0)</f>
        <v>0</v>
      </c>
      <c r="I33" s="209">
        <f>IFERROR(事業申請入力データ!Q$19*SUMIFS(事業申請入力データ!$G$20:$G$1006,事業申請入力データ!Q$20:Q$1006,"対象",事業申請入力データ!$C$20:$C$1006,事業申請出力結果!$B33,事業申請入力データ!$B$20:$B$1006,事業申請出力結果!$C$21)/SUMIF(事業申請入力データ!Q$20:Q$1006,"対象",事業申請入力データ!$G$20:$G$1006),0)</f>
        <v>0</v>
      </c>
      <c r="J33" s="209">
        <f>IFERROR(事業申請入力データ!R$19*SUMIFS(事業申請入力データ!$G$20:$G$1006,事業申請入力データ!R$20:R$1006,"対象",事業申請入力データ!$C$20:$C$1006,事業申請出力結果!$B33,事業申請入力データ!$B$20:$B$1006,事業申請出力結果!$C$21)/SUMIF(事業申請入力データ!R$20:R$1006,"対象",事業申請入力データ!$G$20:$G$1006),0)</f>
        <v>0</v>
      </c>
      <c r="K33" s="209">
        <f>IFERROR(事業申請入力データ!S$19*SUMIFS(事業申請入力データ!$G$20:$G$1006,事業申請入力データ!S$20:S$1006,"対象",事業申請入力データ!$C$20:$C$1006,事業申請出力結果!$B33,事業申請入力データ!$B$20:$B$1006,事業申請出力結果!$C$21)/SUMIF(事業申請入力データ!S$20:S$1006,"対象",事業申請入力データ!$G$20:$G$1006),0)</f>
        <v>0</v>
      </c>
      <c r="L33" s="209">
        <f>IFERROR(事業申請入力データ!T$19*SUMIFS(事業申請入力データ!$G$20:$G$1006,事業申請入力データ!T$20:T$1006,"対象",事業申請入力データ!$C$20:$C$1006,事業申請出力結果!$B33,事業申請入力データ!$B$20:$B$1006,事業申請出力結果!$C$21)/SUMIF(事業申請入力データ!T$20:T$1006,"対象",事業申請入力データ!$G$20:$G$1006),0)</f>
        <v>0</v>
      </c>
      <c r="M33" s="209">
        <f>IFERROR(事業申請入力データ!U$19*SUMIFS(事業申請入力データ!$G$20:$G$1006,事業申請入力データ!U$20:U$1006,"対象",事業申請入力データ!$C$20:$C$1006,事業申請出力結果!$B33,事業申請入力データ!$B$20:$B$1006,事業申請出力結果!$C$21)/SUMIF(事業申請入力データ!U$20:U$1006,"対象",事業申請入力データ!$G$20:$G$1006),0)</f>
        <v>0</v>
      </c>
      <c r="N33" s="209">
        <f>IFERROR(事業申請入力データ!Y$19*SUMIFS(事業申請入力データ!$G$20:$G$1006,事業申請入力データ!Y$20:Y$1006,"対象",事業申請入力データ!$C$20:$C$1006,事業申請出力結果!$B33,事業申請入力データ!$B$20:$B$1006,事業申請出力結果!$C$21)/SUMIF(事業申請入力データ!Y$20:Y$1006,"対象",事業申請入力データ!$G$20:$G$1006),0)</f>
        <v>0</v>
      </c>
      <c r="O33" s="209">
        <f>IFERROR(事業申請入力データ!Z$19*SUMIFS(事業申請入力データ!$G$20:$G$1006,事業申請入力データ!Z$20:Z$1006,"対象",事業申請入力データ!$C$20:$C$1006,事業申請出力結果!$B33,事業申請入力データ!$B$20:$B$1006,事業申請出力結果!$C$21)/SUMIF(事業申請入力データ!Z$20:Z$1006,"対象",事業申請入力データ!$G$20:$G$1006),0)</f>
        <v>0</v>
      </c>
      <c r="P33" s="209">
        <f>IFERROR(事業申請入力データ!AA$19*SUMIFS(事業申請入力データ!$G$20:$G$1006,事業申請入力データ!AA$20:AA$1006,"対象",事業申請入力データ!$C$20:$C$1006,事業申請出力結果!$B33,事業申請入力データ!$B$20:$B$1006,事業申請出力結果!$C$21)/SUMIF(事業申請入力データ!AA$20:AA$1006,"対象",事業申請入力データ!$G$20:$G$1006),0)</f>
        <v>0</v>
      </c>
      <c r="Q33" s="209">
        <f>SUM(D33:P33)</f>
        <v>0</v>
      </c>
      <c r="R33" s="210">
        <f>IFERROR(VLOOKUP($C$21,事業申請入力データ!$B$9:$E$14,4,0),0)</f>
        <v>0</v>
      </c>
      <c r="S33" s="280">
        <f>ROUNDDOWN(Q33*R33,0)</f>
        <v>0</v>
      </c>
      <c r="T33" s="530"/>
      <c r="V33" s="92" t="s">
        <v>99</v>
      </c>
    </row>
    <row r="34" spans="1:30" ht="20.100000000000001" customHeight="1" thickBot="1">
      <c r="A34" s="531" t="s">
        <v>96</v>
      </c>
      <c r="B34" s="532"/>
      <c r="C34" s="65">
        <f t="shared" ref="C34:P34" si="12">SUM(C23:C33)</f>
        <v>0</v>
      </c>
      <c r="D34" s="66">
        <f t="shared" si="12"/>
        <v>0</v>
      </c>
      <c r="E34" s="66">
        <f t="shared" si="12"/>
        <v>0</v>
      </c>
      <c r="F34" s="66">
        <f>SUM(F23:F33)</f>
        <v>0</v>
      </c>
      <c r="G34" s="66">
        <f t="shared" si="12"/>
        <v>0</v>
      </c>
      <c r="H34" s="66">
        <f t="shared" si="12"/>
        <v>0</v>
      </c>
      <c r="I34" s="66">
        <f t="shared" si="12"/>
        <v>0</v>
      </c>
      <c r="J34" s="66">
        <f t="shared" si="12"/>
        <v>0</v>
      </c>
      <c r="K34" s="66">
        <f t="shared" si="12"/>
        <v>0</v>
      </c>
      <c r="L34" s="66">
        <f t="shared" si="12"/>
        <v>0</v>
      </c>
      <c r="M34" s="66">
        <f t="shared" si="12"/>
        <v>0</v>
      </c>
      <c r="N34" s="66">
        <f t="shared" si="12"/>
        <v>0</v>
      </c>
      <c r="O34" s="66">
        <f t="shared" si="12"/>
        <v>0</v>
      </c>
      <c r="P34" s="66">
        <f t="shared" si="12"/>
        <v>0</v>
      </c>
      <c r="Q34" s="66">
        <f t="shared" si="8"/>
        <v>0</v>
      </c>
      <c r="R34" s="67" t="s">
        <v>74</v>
      </c>
      <c r="S34" s="81">
        <f>SUM(S23:S33)</f>
        <v>0</v>
      </c>
      <c r="T34" s="68">
        <f>SUM(T23:T33)</f>
        <v>0</v>
      </c>
      <c r="V34" s="495" t="s">
        <v>100</v>
      </c>
      <c r="W34" s="496"/>
      <c r="X34" s="496"/>
    </row>
    <row r="35" spans="1:30" ht="20.100000000000001" customHeight="1" thickBot="1">
      <c r="V35" s="496"/>
      <c r="W35" s="496"/>
      <c r="X35" s="496"/>
    </row>
    <row r="36" spans="1:30" ht="20.100000000000001" customHeight="1" thickBot="1">
      <c r="B36" s="40" t="s">
        <v>44</v>
      </c>
      <c r="C36" s="113">
        <f>事業申請入力データ!$B$11</f>
        <v>0</v>
      </c>
      <c r="V36" s="502" t="s">
        <v>77</v>
      </c>
      <c r="W36" s="503"/>
      <c r="X36" s="503"/>
      <c r="Y36" s="506" t="s">
        <v>101</v>
      </c>
      <c r="Z36" s="506"/>
      <c r="AA36" s="506"/>
      <c r="AB36" s="506"/>
      <c r="AC36" s="507"/>
    </row>
    <row r="37" spans="1:30" ht="20.100000000000001" customHeight="1" thickBot="1">
      <c r="A37" s="454" t="s">
        <v>77</v>
      </c>
      <c r="B37" s="455"/>
      <c r="C37" s="46" t="s">
        <v>66</v>
      </c>
      <c r="D37" s="47" t="s">
        <v>67</v>
      </c>
      <c r="E37" s="198" t="s">
        <v>78</v>
      </c>
      <c r="F37" s="198" t="s">
        <v>79</v>
      </c>
      <c r="G37" s="198" t="s">
        <v>80</v>
      </c>
      <c r="H37" s="198" t="s">
        <v>81</v>
      </c>
      <c r="I37" s="198" t="s">
        <v>82</v>
      </c>
      <c r="J37" s="198" t="s">
        <v>83</v>
      </c>
      <c r="K37" s="198" t="s">
        <v>84</v>
      </c>
      <c r="L37" s="198" t="s">
        <v>85</v>
      </c>
      <c r="M37" s="198" t="s">
        <v>86</v>
      </c>
      <c r="N37" s="198" t="s">
        <v>87</v>
      </c>
      <c r="O37" s="198" t="s">
        <v>88</v>
      </c>
      <c r="P37" s="198" t="s">
        <v>89</v>
      </c>
      <c r="Q37" s="47" t="s">
        <v>90</v>
      </c>
      <c r="R37" s="48" t="s">
        <v>91</v>
      </c>
      <c r="S37" s="456" t="s">
        <v>92</v>
      </c>
      <c r="T37" s="457"/>
      <c r="V37" s="504"/>
      <c r="W37" s="505"/>
      <c r="X37" s="505"/>
      <c r="Y37" s="84" t="s">
        <v>102</v>
      </c>
      <c r="Z37" s="84" t="s">
        <v>103</v>
      </c>
      <c r="AA37" s="84" t="s">
        <v>104</v>
      </c>
      <c r="AB37" s="84" t="s">
        <v>105</v>
      </c>
      <c r="AC37" s="85" t="s">
        <v>106</v>
      </c>
    </row>
    <row r="38" spans="1:30" ht="20.100000000000001" customHeight="1">
      <c r="A38" s="458" t="s">
        <v>302</v>
      </c>
      <c r="B38" s="180" t="s">
        <v>163</v>
      </c>
      <c r="C38" s="51">
        <f>SUMIFS(事業申請入力データ!$G$20:$G$1006,事業申請入力データ!$C$20:$C$1006,B38,事業申請入力データ!$B$20:$B$1006,事業申請出力結果!$C$36)</f>
        <v>0</v>
      </c>
      <c r="D38" s="52">
        <f>SUMIFS(事業申請入力データ!$H$20:$H$1006,事業申請入力データ!$C$20:$C$1006,B38,事業申請入力データ!$B$20:$B$1006,事業申請出力結果!$C$36)</f>
        <v>0</v>
      </c>
      <c r="E38" s="52">
        <f>IFERROR(事業申請入力データ!M$19*SUMIFS(事業申請入力データ!$G$20:$G$1006,事業申請入力データ!M$20:M$1006,"対象",事業申請入力データ!$C$20:$C$1006,事業申請出力結果!$B38,事業申請入力データ!$B$20:$B$1006,事業申請出力結果!$C$36)/SUMIF(事業申請入力データ!M$20:M$1006,"対象",事業申請入力データ!$G$20:$G$1006),0)</f>
        <v>0</v>
      </c>
      <c r="F38" s="52">
        <f>IFERROR(事業申請入力データ!N$19*SUMIFS(事業申請入力データ!$G$20:$G$1006,事業申請入力データ!N$20:N$1006,"対象",事業申請入力データ!$C$20:$C$1006,事業申請出力結果!$B38,事業申請入力データ!$B$20:$B$1006,事業申請出力結果!$C$36)/SUMIF(事業申請入力データ!N$20:N$1006,"対象",事業申請入力データ!$G$20:$G$1006),0)</f>
        <v>0</v>
      </c>
      <c r="G38" s="52">
        <f>IFERROR(事業申請入力データ!O$19*SUMIFS(事業申請入力データ!$G$20:$G$1006,事業申請入力データ!O$20:O$1006,"対象",事業申請入力データ!$C$20:$C$1006,事業申請出力結果!$B38,事業申請入力データ!$B$20:$B$1006,事業申請出力結果!$C$36)/SUMIF(事業申請入力データ!O$20:O$1006,"対象",事業申請入力データ!$G$20:$G$1006),0)</f>
        <v>0</v>
      </c>
      <c r="H38" s="52">
        <f>IFERROR(事業申請入力データ!P$19*SUMIFS(事業申請入力データ!$G$20:$G$1006,事業申請入力データ!P$20:P$1006,"対象",事業申請入力データ!$C$20:$C$1006,事業申請出力結果!$B38,事業申請入力データ!$B$20:$B$1006,事業申請出力結果!$C$36)/SUMIF(事業申請入力データ!P$20:P$1006,"対象",事業申請入力データ!$G$20:$G$1006),0)</f>
        <v>0</v>
      </c>
      <c r="I38" s="52">
        <f>IFERROR(事業申請入力データ!Q$19*SUMIFS(事業申請入力データ!$G$20:$G$1006,事業申請入力データ!Q$20:Q$1006,"対象",事業申請入力データ!$C$20:$C$1006,事業申請出力結果!$B38,事業申請入力データ!$B$20:$B$1006,事業申請出力結果!$C$36)/SUMIF(事業申請入力データ!Q$20:Q$1006,"対象",事業申請入力データ!$G$20:$G$1006),0)</f>
        <v>0</v>
      </c>
      <c r="J38" s="52">
        <f>IFERROR(事業申請入力データ!R$19*SUMIFS(事業申請入力データ!$G$20:$G$1006,事業申請入力データ!R$20:R$1006,"対象",事業申請入力データ!$C$20:$C$1006,事業申請出力結果!$B38,事業申請入力データ!$B$20:$B$1006,事業申請出力結果!$C$36)/SUMIF(事業申請入力データ!R$20:R$1006,"対象",事業申請入力データ!$G$20:$G$1006),0)</f>
        <v>0</v>
      </c>
      <c r="K38" s="52">
        <f>IFERROR(事業申請入力データ!S$19*SUMIFS(事業申請入力データ!$G$20:$G$1006,事業申請入力データ!S$20:S$1006,"対象",事業申請入力データ!$C$20:$C$1006,事業申請出力結果!$B38,事業申請入力データ!$B$20:$B$1006,事業申請出力結果!$C$36)/SUMIF(事業申請入力データ!S$20:S$1006,"対象",事業申請入力データ!$G$20:$G$1006),0)</f>
        <v>0</v>
      </c>
      <c r="L38" s="52">
        <f>IFERROR(事業申請入力データ!T$19*SUMIFS(事業申請入力データ!$G$20:$G$1006,事業申請入力データ!T$20:T$1006,"対象",事業申請入力データ!$C$20:$C$1006,事業申請出力結果!$B38,事業申請入力データ!$B$20:$B$1006,事業申請出力結果!$C$36)/SUMIF(事業申請入力データ!T$20:T$1006,"対象",事業申請入力データ!$G$20:$G$1006),0)</f>
        <v>0</v>
      </c>
      <c r="M38" s="52">
        <f>IFERROR(事業申請入力データ!U$19*SUMIFS(事業申請入力データ!$G$20:$G$1006,事業申請入力データ!U$20:U$1006,"対象",事業申請入力データ!$C$20:$C$1006,事業申請出力結果!$B38,事業申請入力データ!$B$20:$B$1006,事業申請出力結果!$C$36)/SUMIF(事業申請入力データ!U$20:U$1006,"対象",事業申請入力データ!$G$20:$G$1006),0)</f>
        <v>0</v>
      </c>
      <c r="N38" s="82">
        <f>IFERROR(事業申請入力データ!Y$19*SUMIFS(事業申請入力データ!$G$20:$G$1006,事業申請入力データ!Y$20:Y$1006,"対象",事業申請入力データ!$C$20:$C$1006,事業申請出力結果!$B38,事業申請入力データ!$B$20:$B$1006,事業申請出力結果!$C$36)/SUMIF(事業申請入力データ!Y$20:Y$1006,"対象",事業申請入力データ!$G$20:$G$1006),0)</f>
        <v>0</v>
      </c>
      <c r="O38" s="82">
        <f>IFERROR(事業申請入力データ!Z$19*SUMIFS(事業申請入力データ!$G$20:$G$1006,事業申請入力データ!Z$20:Z$1006,"対象",事業申請入力データ!$C$20:$C$1006,事業申請出力結果!$B38,事業申請入力データ!$B$20:$B$1006,事業申請出力結果!$C$36)/SUMIF(事業申請入力データ!Z$20:Z$1006,"対象",事業申請入力データ!$G$20:$G$1006),0)</f>
        <v>0</v>
      </c>
      <c r="P38" s="82">
        <f>IFERROR(事業申請入力データ!AA$19*SUMIFS(事業申請入力データ!$G$20:$G$1006,事業申請入力データ!AA$20:AA$1006,"対象",事業申請入力データ!$C$20:$C$1006,事業申請出力結果!$B38,事業申請入力データ!$B$20:$B$1006,事業申請出力結果!$C$36)/SUMIF(事業申請入力データ!AA$20:AA$1006,"対象",事業申請入力データ!$G$20:$G$1006),0)</f>
        <v>0</v>
      </c>
      <c r="Q38" s="52">
        <f>SUM(D38:P38)</f>
        <v>0</v>
      </c>
      <c r="R38" s="83">
        <f>IFERROR(VLOOKUP($C$36,事業申請入力データ!$B$9:$E$14,4,0),0)</f>
        <v>0</v>
      </c>
      <c r="S38" s="281">
        <f t="shared" ref="S38:S48" si="13">ROUNDDOWN(Q38*R38,0)</f>
        <v>0</v>
      </c>
      <c r="T38" s="460">
        <f>SUM(S38:S46)</f>
        <v>0</v>
      </c>
      <c r="V38" s="521" t="s">
        <v>299</v>
      </c>
      <c r="W38" s="508" t="s">
        <v>163</v>
      </c>
      <c r="X38" s="508"/>
      <c r="Y38" s="87">
        <f t="shared" ref="Y38:Y46" si="14">SUMIF(B:B,W38,D:D)</f>
        <v>0</v>
      </c>
      <c r="Z38" s="87">
        <f t="shared" ref="Z38:Z46" si="15">(SUMIF(B:B,W38,E:E)+SUMIF(B:B,W38,F:F)+SUMIF(B:B,W38,G:G)+SUMIF(B:B,W38,H:H)+SUMIF(B:B,W38,I:I)+SUMIF(B:B,W38,J:J)+SUMIF(B:B,W38,K:K)+SUMIF(B:B,W38,L:L)+SUMIF(B:B,W38,M:M))</f>
        <v>0</v>
      </c>
      <c r="AA38" s="87">
        <f t="shared" ref="AA38:AA46" si="16">SUMIF(B:B,W38,N:N)+SUMIF(B:B,W38,O:O)+SUMIF(B:B,W38,P:P)</f>
        <v>0</v>
      </c>
      <c r="AB38" s="87">
        <f t="shared" ref="AB38:AB46" si="17">SUMIF(B:B,W38,S:S)-SUMIF(B:B,W38,Q:Q)</f>
        <v>0</v>
      </c>
      <c r="AC38" s="88">
        <f>SUM(Y38:AB38)</f>
        <v>0</v>
      </c>
      <c r="AD38" s="38"/>
    </row>
    <row r="39" spans="1:30" ht="20.100000000000001" customHeight="1">
      <c r="A39" s="459"/>
      <c r="B39" s="173" t="s">
        <v>167</v>
      </c>
      <c r="C39" s="56">
        <f>SUMIFS(事業申請入力データ!$G$20:$G$1006,事業申請入力データ!$C$20:$C$1006,B39,事業申請入力データ!$B$20:$B$1006,事業申請出力結果!$C$36)</f>
        <v>0</v>
      </c>
      <c r="D39" s="57">
        <f>SUMIFS(事業申請入力データ!$H$20:$H$1006,事業申請入力データ!$C$20:$C$1006,B39,事業申請入力データ!$B$20:$B$1006,事業申請出力結果!$C$36)</f>
        <v>0</v>
      </c>
      <c r="E39" s="57">
        <f>IFERROR(事業申請入力データ!M$19*SUMIFS(事業申請入力データ!$G$20:$G$1006,事業申請入力データ!M$20:M$1006,"対象",事業申請入力データ!$C$20:$C$1006,事業申請出力結果!$B39,事業申請入力データ!$B$20:$B$1006,事業申請出力結果!$C$36)/SUMIF(事業申請入力データ!M$20:M$1006,"対象",事業申請入力データ!$G$20:$G$1006),0)</f>
        <v>0</v>
      </c>
      <c r="F39" s="57">
        <f>IFERROR(事業申請入力データ!N$19*SUMIFS(事業申請入力データ!$G$20:$G$1006,事業申請入力データ!N$20:N$1006,"対象",事業申請入力データ!$C$20:$C$1006,事業申請出力結果!$B39,事業申請入力データ!$B$20:$B$1006,事業申請出力結果!$C$36)/SUMIF(事業申請入力データ!N$20:N$1006,"対象",事業申請入力データ!$G$20:$G$1006),0)</f>
        <v>0</v>
      </c>
      <c r="G39" s="57">
        <f>IFERROR(事業申請入力データ!O$19*SUMIFS(事業申請入力データ!$G$20:$G$1006,事業申請入力データ!O$20:O$1006,"対象",事業申請入力データ!$C$20:$C$1006,事業申請出力結果!$B39,事業申請入力データ!$B$20:$B$1006,事業申請出力結果!$C$36)/SUMIF(事業申請入力データ!O$20:O$1006,"対象",事業申請入力データ!$G$20:$G$1006),0)</f>
        <v>0</v>
      </c>
      <c r="H39" s="57">
        <f>IFERROR(事業申請入力データ!P$19*SUMIFS(事業申請入力データ!$G$20:$G$1006,事業申請入力データ!P$20:P$1006,"対象",事業申請入力データ!$C$20:$C$1006,事業申請出力結果!$B39,事業申請入力データ!$B$20:$B$1006,事業申請出力結果!$C$36)/SUMIF(事業申請入力データ!P$20:P$1006,"対象",事業申請入力データ!$G$20:$G$1006),0)</f>
        <v>0</v>
      </c>
      <c r="I39" s="57">
        <f>IFERROR(事業申請入力データ!Q$19*SUMIFS(事業申請入力データ!$G$20:$G$1006,事業申請入力データ!Q$20:Q$1006,"対象",事業申請入力データ!$C$20:$C$1006,事業申請出力結果!$B39,事業申請入力データ!$B$20:$B$1006,事業申請出力結果!$C$36)/SUMIF(事業申請入力データ!Q$20:Q$1006,"対象",事業申請入力データ!$G$20:$G$1006),0)</f>
        <v>0</v>
      </c>
      <c r="J39" s="57">
        <f>IFERROR(事業申請入力データ!R$19*SUMIFS(事業申請入力データ!$G$20:$G$1006,事業申請入力データ!R$20:R$1006,"対象",事業申請入力データ!$C$20:$C$1006,事業申請出力結果!$B39,事業申請入力データ!$B$20:$B$1006,事業申請出力結果!$C$36)/SUMIF(事業申請入力データ!R$20:R$1006,"対象",事業申請入力データ!$G$20:$G$1006),0)</f>
        <v>0</v>
      </c>
      <c r="K39" s="57">
        <f>IFERROR(事業申請入力データ!S$19*SUMIFS(事業申請入力データ!$G$20:$G$1006,事業申請入力データ!S$20:S$1006,"対象",事業申請入力データ!$C$20:$C$1006,事業申請出力結果!$B39,事業申請入力データ!$B$20:$B$1006,事業申請出力結果!$C$36)/SUMIF(事業申請入力データ!S$20:S$1006,"対象",事業申請入力データ!$G$20:$G$1006),0)</f>
        <v>0</v>
      </c>
      <c r="L39" s="57">
        <f>IFERROR(事業申請入力データ!T$19*SUMIFS(事業申請入力データ!$G$20:$G$1006,事業申請入力データ!T$20:T$1006,"対象",事業申請入力データ!$C$20:$C$1006,事業申請出力結果!$B39,事業申請入力データ!$B$20:$B$1006,事業申請出力結果!$C$36)/SUMIF(事業申請入力データ!T$20:T$1006,"対象",事業申請入力データ!$G$20:$G$1006),0)</f>
        <v>0</v>
      </c>
      <c r="M39" s="57">
        <f>IFERROR(事業申請入力データ!U$19*SUMIFS(事業申請入力データ!$G$20:$G$1006,事業申請入力データ!U$20:U$1006,"対象",事業申請入力データ!$C$20:$C$1006,事業申請出力結果!$B39,事業申請入力データ!$B$20:$B$1006,事業申請出力結果!$C$36)/SUMIF(事業申請入力データ!U$20:U$1006,"対象",事業申請入力データ!$G$20:$G$1006),0)</f>
        <v>0</v>
      </c>
      <c r="N39" s="57">
        <f>IFERROR(事業申請入力データ!Y$19*SUMIFS(事業申請入力データ!$G$20:$G$1006,事業申請入力データ!Y$20:Y$1006,"対象",事業申請入力データ!$C$20:$C$1006,事業申請出力結果!$B39,事業申請入力データ!$B$20:$B$1006,事業申請出力結果!$C$36)/SUMIF(事業申請入力データ!Y$20:Y$1006,"対象",事業申請入力データ!$G$20:$G$1006),0)</f>
        <v>0</v>
      </c>
      <c r="O39" s="57">
        <f>IFERROR(事業申請入力データ!Z$19*SUMIFS(事業申請入力データ!$G$20:$G$1006,事業申請入力データ!Z$20:Z$1006,"対象",事業申請入力データ!$C$20:$C$1006,事業申請出力結果!$B39,事業申請入力データ!$B$20:$B$1006,事業申請出力結果!$C$36)/SUMIF(事業申請入力データ!Z$20:Z$1006,"対象",事業申請入力データ!$G$20:$G$1006),0)</f>
        <v>0</v>
      </c>
      <c r="P39" s="57">
        <f>IFERROR(事業申請入力データ!AA$19*SUMIFS(事業申請入力データ!$G$20:$G$1006,事業申請入力データ!AA$20:AA$1006,"対象",事業申請入力データ!$C$20:$C$1006,事業申請出力結果!$B39,事業申請入力データ!$B$20:$B$1006,事業申請出力結果!$C$36)/SUMIF(事業申請入力データ!AA$20:AA$1006,"対象",事業申請入力データ!$G$20:$G$1006),0)</f>
        <v>0</v>
      </c>
      <c r="Q39" s="57">
        <f>SUM(D39:P39)</f>
        <v>0</v>
      </c>
      <c r="R39" s="86">
        <f>IFERROR(VLOOKUP($C$36,事業申請入力データ!$B$9:$E$14,4,0),0)</f>
        <v>0</v>
      </c>
      <c r="S39" s="282">
        <f t="shared" si="13"/>
        <v>0</v>
      </c>
      <c r="T39" s="461"/>
      <c r="V39" s="522"/>
      <c r="W39" s="510" t="s">
        <v>167</v>
      </c>
      <c r="X39" s="510"/>
      <c r="Y39" s="87">
        <f t="shared" si="14"/>
        <v>0</v>
      </c>
      <c r="Z39" s="87">
        <f t="shared" si="15"/>
        <v>0</v>
      </c>
      <c r="AA39" s="87">
        <f t="shared" si="16"/>
        <v>0</v>
      </c>
      <c r="AB39" s="87">
        <f t="shared" si="17"/>
        <v>0</v>
      </c>
      <c r="AC39" s="89">
        <f t="shared" ref="AC39" si="18">SUM(Y39:AB39)</f>
        <v>0</v>
      </c>
      <c r="AD39" s="97"/>
    </row>
    <row r="40" spans="1:30" ht="20.100000000000001" customHeight="1">
      <c r="A40" s="459"/>
      <c r="B40" s="173" t="s">
        <v>169</v>
      </c>
      <c r="C40" s="56">
        <f>SUMIFS(事業申請入力データ!$G$20:$G$1006,事業申請入力データ!$C$20:$C$1006,B40,事業申請入力データ!$B$20:$B$1006,事業申請出力結果!$C$36)</f>
        <v>0</v>
      </c>
      <c r="D40" s="57">
        <f>SUMIFS(事業申請入力データ!$H$20:$H$1006,事業申請入力データ!$C$20:$C$1006,B40,事業申請入力データ!$B$20:$B$1006,事業申請出力結果!$C$36)</f>
        <v>0</v>
      </c>
      <c r="E40" s="57">
        <f>IFERROR(事業申請入力データ!M$19*SUMIFS(事業申請入力データ!$G$20:$G$1006,事業申請入力データ!M$20:M$1006,"対象",事業申請入力データ!$C$20:$C$1006,事業申請出力結果!$B40,事業申請入力データ!$B$20:$B$1006,事業申請出力結果!$C$36)/SUMIF(事業申請入力データ!M$20:M$1006,"対象",事業申請入力データ!$G$20:$G$1006),0)</f>
        <v>0</v>
      </c>
      <c r="F40" s="57">
        <f>IFERROR(事業申請入力データ!N$19*SUMIFS(事業申請入力データ!$G$20:$G$1006,事業申請入力データ!N$20:N$1006,"対象",事業申請入力データ!$C$20:$C$1006,事業申請出力結果!$B40,事業申請入力データ!$B$20:$B$1006,事業申請出力結果!$C$36)/SUMIF(事業申請入力データ!N$20:N$1006,"対象",事業申請入力データ!$G$20:$G$1006),0)</f>
        <v>0</v>
      </c>
      <c r="G40" s="57">
        <f>IFERROR(事業申請入力データ!O$19*SUMIFS(事業申請入力データ!$G$20:$G$1006,事業申請入力データ!O$20:O$1006,"対象",事業申請入力データ!$C$20:$C$1006,事業申請出力結果!$B40,事業申請入力データ!$B$20:$B$1006,事業申請出力結果!$C$36)/SUMIF(事業申請入力データ!O$20:O$1006,"対象",事業申請入力データ!$G$20:$G$1006),0)</f>
        <v>0</v>
      </c>
      <c r="H40" s="57">
        <f>IFERROR(事業申請入力データ!P$19*SUMIFS(事業申請入力データ!$G$20:$G$1006,事業申請入力データ!P$20:P$1006,"対象",事業申請入力データ!$C$20:$C$1006,事業申請出力結果!$B40,事業申請入力データ!$B$20:$B$1006,事業申請出力結果!$C$36)/SUMIF(事業申請入力データ!P$20:P$1006,"対象",事業申請入力データ!$G$20:$G$1006),0)</f>
        <v>0</v>
      </c>
      <c r="I40" s="57">
        <f>IFERROR(事業申請入力データ!Q$19*SUMIFS(事業申請入力データ!$G$20:$G$1006,事業申請入力データ!Q$20:Q$1006,"対象",事業申請入力データ!$C$20:$C$1006,事業申請出力結果!$B40,事業申請入力データ!$B$20:$B$1006,事業申請出力結果!$C$36)/SUMIF(事業申請入力データ!Q$20:Q$1006,"対象",事業申請入力データ!$G$20:$G$1006),0)</f>
        <v>0</v>
      </c>
      <c r="J40" s="57">
        <f>IFERROR(事業申請入力データ!R$19*SUMIFS(事業申請入力データ!$G$20:$G$1006,事業申請入力データ!R$20:R$1006,"対象",事業申請入力データ!$C$20:$C$1006,事業申請出力結果!$B40,事業申請入力データ!$B$20:$B$1006,事業申請出力結果!$C$36)/SUMIF(事業申請入力データ!R$20:R$1006,"対象",事業申請入力データ!$G$20:$G$1006),0)</f>
        <v>0</v>
      </c>
      <c r="K40" s="57">
        <f>IFERROR(事業申請入力データ!S$19*SUMIFS(事業申請入力データ!$G$20:$G$1006,事業申請入力データ!S$20:S$1006,"対象",事業申請入力データ!$C$20:$C$1006,事業申請出力結果!$B40,事業申請入力データ!$B$20:$B$1006,事業申請出力結果!$C$36)/SUMIF(事業申請入力データ!S$20:S$1006,"対象",事業申請入力データ!$G$20:$G$1006),0)</f>
        <v>0</v>
      </c>
      <c r="L40" s="57">
        <f>IFERROR(事業申請入力データ!T$19*SUMIFS(事業申請入力データ!$G$20:$G$1006,事業申請入力データ!T$20:T$1006,"対象",事業申請入力データ!$C$20:$C$1006,事業申請出力結果!$B40,事業申請入力データ!$B$20:$B$1006,事業申請出力結果!$C$36)/SUMIF(事業申請入力データ!T$20:T$1006,"対象",事業申請入力データ!$G$20:$G$1006),0)</f>
        <v>0</v>
      </c>
      <c r="M40" s="57">
        <f>IFERROR(事業申請入力データ!U$19*SUMIFS(事業申請入力データ!$G$20:$G$1006,事業申請入力データ!U$20:U$1006,"対象",事業申請入力データ!$C$20:$C$1006,事業申請出力結果!$B40,事業申請入力データ!$B$20:$B$1006,事業申請出力結果!$C$36)/SUMIF(事業申請入力データ!U$20:U$1006,"対象",事業申請入力データ!$G$20:$G$1006),0)</f>
        <v>0</v>
      </c>
      <c r="N40" s="57">
        <f>IFERROR(事業申請入力データ!Y$19*SUMIFS(事業申請入力データ!$G$20:$G$1006,事業申請入力データ!Y$20:Y$1006,"対象",事業申請入力データ!$C$20:$C$1006,事業申請出力結果!$B40,事業申請入力データ!$B$20:$B$1006,事業申請出力結果!$C$36)/SUMIF(事業申請入力データ!Y$20:Y$1006,"対象",事業申請入力データ!$G$20:$G$1006),0)</f>
        <v>0</v>
      </c>
      <c r="O40" s="57">
        <f>IFERROR(事業申請入力データ!Z$19*SUMIFS(事業申請入力データ!$G$20:$G$1006,事業申請入力データ!Z$20:Z$1006,"対象",事業申請入力データ!$C$20:$C$1006,事業申請出力結果!$B40,事業申請入力データ!$B$20:$B$1006,事業申請出力結果!$C$36)/SUMIF(事業申請入力データ!Z$20:Z$1006,"対象",事業申請入力データ!$G$20:$G$1006),0)</f>
        <v>0</v>
      </c>
      <c r="P40" s="57">
        <f>IFERROR(事業申請入力データ!AA$19*SUMIFS(事業申請入力データ!$G$20:$G$1006,事業申請入力データ!AA$20:AA$1006,"対象",事業申請入力データ!$C$20:$C$1006,事業申請出力結果!$B40,事業申請入力データ!$B$20:$B$1006,事業申請出力結果!$C$36)/SUMIF(事業申請入力データ!AA$20:AA$1006,"対象",事業申請入力データ!$G$20:$G$1006),0)</f>
        <v>0</v>
      </c>
      <c r="Q40" s="57">
        <f t="shared" ref="Q40" si="19">SUM(D40:P40)</f>
        <v>0</v>
      </c>
      <c r="R40" s="86">
        <f>IFERROR(VLOOKUP($C$36,事業申請入力データ!$B$9:$E$14,4,0),0)</f>
        <v>0</v>
      </c>
      <c r="S40" s="282">
        <f t="shared" si="13"/>
        <v>0</v>
      </c>
      <c r="T40" s="461"/>
      <c r="V40" s="522"/>
      <c r="W40" s="509" t="s">
        <v>169</v>
      </c>
      <c r="X40" s="509"/>
      <c r="Y40" s="87">
        <f t="shared" si="14"/>
        <v>0</v>
      </c>
      <c r="Z40" s="87">
        <f t="shared" si="15"/>
        <v>0</v>
      </c>
      <c r="AA40" s="87">
        <f t="shared" si="16"/>
        <v>0</v>
      </c>
      <c r="AB40" s="87">
        <f t="shared" si="17"/>
        <v>0</v>
      </c>
      <c r="AC40" s="89">
        <f t="shared" ref="AC40:AC46" si="20">SUM(Y40:AB40)</f>
        <v>0</v>
      </c>
      <c r="AD40" s="97"/>
    </row>
    <row r="41" spans="1:30" ht="20.100000000000001" customHeight="1">
      <c r="A41" s="459"/>
      <c r="B41" s="173" t="s">
        <v>178</v>
      </c>
      <c r="C41" s="56">
        <f>SUMIFS(事業申請入力データ!$G$20:$G$1006,事業申請入力データ!$C$20:$C$1006,B41,事業申請入力データ!$B$20:$B$1006,事業申請出力結果!$C$36)</f>
        <v>0</v>
      </c>
      <c r="D41" s="57">
        <f>SUMIFS(事業申請入力データ!$H$20:$H$1006,事業申請入力データ!$C$20:$C$1006,B41,事業申請入力データ!$B$20:$B$1006,事業申請出力結果!$C$36)</f>
        <v>0</v>
      </c>
      <c r="E41" s="57">
        <f>IFERROR(事業申請入力データ!M$19*SUMIFS(事業申請入力データ!$G$20:$G$1006,事業申請入力データ!M$20:M$1006,"対象",事業申請入力データ!$C$20:$C$1006,事業申請出力結果!$B41,事業申請入力データ!$B$20:$B$1006,事業申請出力結果!$C$36)/SUMIF(事業申請入力データ!M$20:M$1006,"対象",事業申請入力データ!$G$20:$G$1006),0)</f>
        <v>0</v>
      </c>
      <c r="F41" s="57">
        <f>IFERROR(事業申請入力データ!N$19*SUMIFS(事業申請入力データ!$G$20:$G$1006,事業申請入力データ!N$20:N$1006,"対象",事業申請入力データ!$C$20:$C$1006,事業申請出力結果!$B41,事業申請入力データ!$B$20:$B$1006,事業申請出力結果!$C$36)/SUMIF(事業申請入力データ!N$20:N$1006,"対象",事業申請入力データ!$G$20:$G$1006),0)</f>
        <v>0</v>
      </c>
      <c r="G41" s="57">
        <f>IFERROR(事業申請入力データ!O$19*SUMIFS(事業申請入力データ!$G$20:$G$1006,事業申請入力データ!O$20:O$1006,"対象",事業申請入力データ!$C$20:$C$1006,事業申請出力結果!$B41,事業申請入力データ!$B$20:$B$1006,事業申請出力結果!$C$36)/SUMIF(事業申請入力データ!O$20:O$1006,"対象",事業申請入力データ!$G$20:$G$1006),0)</f>
        <v>0</v>
      </c>
      <c r="H41" s="57">
        <f>IFERROR(事業申請入力データ!P$19*SUMIFS(事業申請入力データ!$G$20:$G$1006,事業申請入力データ!P$20:P$1006,"対象",事業申請入力データ!$C$20:$C$1006,事業申請出力結果!$B41,事業申請入力データ!$B$20:$B$1006,事業申請出力結果!$C$36)/SUMIF(事業申請入力データ!P$20:P$1006,"対象",事業申請入力データ!$G$20:$G$1006),0)</f>
        <v>0</v>
      </c>
      <c r="I41" s="57">
        <f>IFERROR(事業申請入力データ!Q$19*SUMIFS(事業申請入力データ!$G$20:$G$1006,事業申請入力データ!Q$20:Q$1006,"対象",事業申請入力データ!$C$20:$C$1006,事業申請出力結果!$B41,事業申請入力データ!$B$20:$B$1006,事業申請出力結果!$C$36)/SUMIF(事業申請入力データ!Q$20:Q$1006,"対象",事業申請入力データ!$G$20:$G$1006),0)</f>
        <v>0</v>
      </c>
      <c r="J41" s="57">
        <f>IFERROR(事業申請入力データ!R$19*SUMIFS(事業申請入力データ!$G$20:$G$1006,事業申請入力データ!R$20:R$1006,"対象",事業申請入力データ!$C$20:$C$1006,事業申請出力結果!$B41,事業申請入力データ!$B$20:$B$1006,事業申請出力結果!$C$36)/SUMIF(事業申請入力データ!R$20:R$1006,"対象",事業申請入力データ!$G$20:$G$1006),0)</f>
        <v>0</v>
      </c>
      <c r="K41" s="57">
        <f>IFERROR(事業申請入力データ!S$19*SUMIFS(事業申請入力データ!$G$20:$G$1006,事業申請入力データ!S$20:S$1006,"対象",事業申請入力データ!$C$20:$C$1006,事業申請出力結果!$B41,事業申請入力データ!$B$20:$B$1006,事業申請出力結果!$C$36)/SUMIF(事業申請入力データ!S$20:S$1006,"対象",事業申請入力データ!$G$20:$G$1006),0)</f>
        <v>0</v>
      </c>
      <c r="L41" s="57">
        <f>IFERROR(事業申請入力データ!T$19*SUMIFS(事業申請入力データ!$G$20:$G$1006,事業申請入力データ!T$20:T$1006,"対象",事業申請入力データ!$C$20:$C$1006,事業申請出力結果!$B41,事業申請入力データ!$B$20:$B$1006,事業申請出力結果!$C$36)/SUMIF(事業申請入力データ!T$20:T$1006,"対象",事業申請入力データ!$G$20:$G$1006),0)</f>
        <v>0</v>
      </c>
      <c r="M41" s="57">
        <f>IFERROR(事業申請入力データ!U$19*SUMIFS(事業申請入力データ!$G$20:$G$1006,事業申請入力データ!U$20:U$1006,"対象",事業申請入力データ!$C$20:$C$1006,事業申請出力結果!$B41,事業申請入力データ!$B$20:$B$1006,事業申請出力結果!$C$36)/SUMIF(事業申請入力データ!U$20:U$1006,"対象",事業申請入力データ!$G$20:$G$1006),0)</f>
        <v>0</v>
      </c>
      <c r="N41" s="57">
        <f>IFERROR(事業申請入力データ!Y$19*SUMIFS(事業申請入力データ!$G$20:$G$1006,事業申請入力データ!Y$20:Y$1006,"対象",事業申請入力データ!$C$20:$C$1006,事業申請出力結果!$B41,事業申請入力データ!$B$20:$B$1006,事業申請出力結果!$C$36)/SUMIF(事業申請入力データ!Y$20:Y$1006,"対象",事業申請入力データ!$G$20:$G$1006),0)</f>
        <v>0</v>
      </c>
      <c r="O41" s="57">
        <f>IFERROR(事業申請入力データ!Z$19*SUMIFS(事業申請入力データ!$G$20:$G$1006,事業申請入力データ!Z$20:Z$1006,"対象",事業申請入力データ!$C$20:$C$1006,事業申請出力結果!$B41,事業申請入力データ!$B$20:$B$1006,事業申請出力結果!$C$36)/SUMIF(事業申請入力データ!Z$20:Z$1006,"対象",事業申請入力データ!$G$20:$G$1006),0)</f>
        <v>0</v>
      </c>
      <c r="P41" s="57">
        <f>IFERROR(事業申請入力データ!AA$19*SUMIFS(事業申請入力データ!$G$20:$G$1006,事業申請入力データ!AA$20:AA$1006,"対象",事業申請入力データ!$C$20:$C$1006,事業申請出力結果!$B41,事業申請入力データ!$B$20:$B$1006,事業申請出力結果!$C$36)/SUMIF(事業申請入力データ!AA$20:AA$1006,"対象",事業申請入力データ!$G$20:$G$1006),0)</f>
        <v>0</v>
      </c>
      <c r="Q41" s="57">
        <f t="shared" ref="Q41:Q46" si="21">SUM(D41:P41)</f>
        <v>0</v>
      </c>
      <c r="R41" s="86">
        <f>IFERROR(VLOOKUP($C$36,事業申請入力データ!$B$9:$E$14,4,0),0)</f>
        <v>0</v>
      </c>
      <c r="S41" s="282">
        <f t="shared" si="13"/>
        <v>0</v>
      </c>
      <c r="T41" s="461"/>
      <c r="V41" s="522"/>
      <c r="W41" s="509" t="s">
        <v>178</v>
      </c>
      <c r="X41" s="509"/>
      <c r="Y41" s="87">
        <f t="shared" si="14"/>
        <v>0</v>
      </c>
      <c r="Z41" s="87">
        <f t="shared" si="15"/>
        <v>0</v>
      </c>
      <c r="AA41" s="87">
        <f t="shared" si="16"/>
        <v>0</v>
      </c>
      <c r="AB41" s="87">
        <f t="shared" si="17"/>
        <v>0</v>
      </c>
      <c r="AC41" s="89">
        <f t="shared" si="20"/>
        <v>0</v>
      </c>
      <c r="AD41" s="97"/>
    </row>
    <row r="42" spans="1:30" ht="20.100000000000001" customHeight="1">
      <c r="A42" s="459"/>
      <c r="B42" s="173" t="s">
        <v>170</v>
      </c>
      <c r="C42" s="56">
        <f>SUMIFS(事業申請入力データ!$G$20:$G$1006,事業申請入力データ!$C$20:$C$1006,B42,事業申請入力データ!$B$20:$B$1006,事業申請出力結果!$C$36)</f>
        <v>0</v>
      </c>
      <c r="D42" s="57">
        <f>SUMIFS(事業申請入力データ!$H$20:$H$1006,事業申請入力データ!$C$20:$C$1006,B42,事業申請入力データ!$B$20:$B$1006,事業申請出力結果!$C$36)</f>
        <v>0</v>
      </c>
      <c r="E42" s="57">
        <f>IFERROR(事業申請入力データ!M$19*SUMIFS(事業申請入力データ!$G$20:$G$1006,事業申請入力データ!M$20:M$1006,"対象",事業申請入力データ!$C$20:$C$1006,事業申請出力結果!$B42,事業申請入力データ!$B$20:$B$1006,事業申請出力結果!$C$36)/SUMIF(事業申請入力データ!M$20:M$1006,"対象",事業申請入力データ!$G$20:$G$1006),0)</f>
        <v>0</v>
      </c>
      <c r="F42" s="57">
        <f>IFERROR(事業申請入力データ!N$19*SUMIFS(事業申請入力データ!$G$20:$G$1006,事業申請入力データ!N$20:N$1006,"対象",事業申請入力データ!$C$20:$C$1006,事業申請出力結果!$B42,事業申請入力データ!$B$20:$B$1006,事業申請出力結果!$C$36)/SUMIF(事業申請入力データ!N$20:N$1006,"対象",事業申請入力データ!$G$20:$G$1006),0)</f>
        <v>0</v>
      </c>
      <c r="G42" s="57">
        <f>IFERROR(事業申請入力データ!O$19*SUMIFS(事業申請入力データ!$G$20:$G$1006,事業申請入力データ!O$20:O$1006,"対象",事業申請入力データ!$C$20:$C$1006,事業申請出力結果!$B42,事業申請入力データ!$B$20:$B$1006,事業申請出力結果!$C$36)/SUMIF(事業申請入力データ!O$20:O$1006,"対象",事業申請入力データ!$G$20:$G$1006),0)</f>
        <v>0</v>
      </c>
      <c r="H42" s="57">
        <f>IFERROR(事業申請入力データ!P$19*SUMIFS(事業申請入力データ!$G$20:$G$1006,事業申請入力データ!P$20:P$1006,"対象",事業申請入力データ!$C$20:$C$1006,事業申請出力結果!$B42,事業申請入力データ!$B$20:$B$1006,事業申請出力結果!$C$36)/SUMIF(事業申請入力データ!P$20:P$1006,"対象",事業申請入力データ!$G$20:$G$1006),0)</f>
        <v>0</v>
      </c>
      <c r="I42" s="57">
        <f>IFERROR(事業申請入力データ!Q$19*SUMIFS(事業申請入力データ!$G$20:$G$1006,事業申請入力データ!Q$20:Q$1006,"対象",事業申請入力データ!$C$20:$C$1006,事業申請出力結果!$B42,事業申請入力データ!$B$20:$B$1006,事業申請出力結果!$C$36)/SUMIF(事業申請入力データ!Q$20:Q$1006,"対象",事業申請入力データ!$G$20:$G$1006),0)</f>
        <v>0</v>
      </c>
      <c r="J42" s="57">
        <f>IFERROR(事業申請入力データ!R$19*SUMIFS(事業申請入力データ!$G$20:$G$1006,事業申請入力データ!R$20:R$1006,"対象",事業申請入力データ!$C$20:$C$1006,事業申請出力結果!$B42,事業申請入力データ!$B$20:$B$1006,事業申請出力結果!$C$36)/SUMIF(事業申請入力データ!R$20:R$1006,"対象",事業申請入力データ!$G$20:$G$1006),0)</f>
        <v>0</v>
      </c>
      <c r="K42" s="57">
        <f>IFERROR(事業申請入力データ!S$19*SUMIFS(事業申請入力データ!$G$20:$G$1006,事業申請入力データ!S$20:S$1006,"対象",事業申請入力データ!$C$20:$C$1006,事業申請出力結果!$B42,事業申請入力データ!$B$20:$B$1006,事業申請出力結果!$C$36)/SUMIF(事業申請入力データ!S$20:S$1006,"対象",事業申請入力データ!$G$20:$G$1006),0)</f>
        <v>0</v>
      </c>
      <c r="L42" s="57">
        <f>IFERROR(事業申請入力データ!T$19*SUMIFS(事業申請入力データ!$G$20:$G$1006,事業申請入力データ!T$20:T$1006,"対象",事業申請入力データ!$C$20:$C$1006,事業申請出力結果!$B42,事業申請入力データ!$B$20:$B$1006,事業申請出力結果!$C$36)/SUMIF(事業申請入力データ!T$20:T$1006,"対象",事業申請入力データ!$G$20:$G$1006),0)</f>
        <v>0</v>
      </c>
      <c r="M42" s="57">
        <f>IFERROR(事業申請入力データ!U$19*SUMIFS(事業申請入力データ!$G$20:$G$1006,事業申請入力データ!U$20:U$1006,"対象",事業申請入力データ!$C$20:$C$1006,事業申請出力結果!$B42,事業申請入力データ!$B$20:$B$1006,事業申請出力結果!$C$36)/SUMIF(事業申請入力データ!U$20:U$1006,"対象",事業申請入力データ!$G$20:$G$1006),0)</f>
        <v>0</v>
      </c>
      <c r="N42" s="57">
        <f>IFERROR(事業申請入力データ!Y$19*SUMIFS(事業申請入力データ!$G$20:$G$1006,事業申請入力データ!Y$20:Y$1006,"対象",事業申請入力データ!$C$20:$C$1006,事業申請出力結果!$B42,事業申請入力データ!$B$20:$B$1006,事業申請出力結果!$C$36)/SUMIF(事業申請入力データ!Y$20:Y$1006,"対象",事業申請入力データ!$G$20:$G$1006),0)</f>
        <v>0</v>
      </c>
      <c r="O42" s="57">
        <f>IFERROR(事業申請入力データ!Z$19*SUMIFS(事業申請入力データ!$G$20:$G$1006,事業申請入力データ!Z$20:Z$1006,"対象",事業申請入力データ!$C$20:$C$1006,事業申請出力結果!$B42,事業申請入力データ!$B$20:$B$1006,事業申請出力結果!$C$36)/SUMIF(事業申請入力データ!Z$20:Z$1006,"対象",事業申請入力データ!$G$20:$G$1006),0)</f>
        <v>0</v>
      </c>
      <c r="P42" s="57">
        <f>IFERROR(事業申請入力データ!AA$19*SUMIFS(事業申請入力データ!$G$20:$G$1006,事業申請入力データ!AA$20:AA$1006,"対象",事業申請入力データ!$C$20:$C$1006,事業申請出力結果!$B42,事業申請入力データ!$B$20:$B$1006,事業申請出力結果!$C$36)/SUMIF(事業申請入力データ!AA$20:AA$1006,"対象",事業申請入力データ!$G$20:$G$1006),0)</f>
        <v>0</v>
      </c>
      <c r="Q42" s="57">
        <f t="shared" si="21"/>
        <v>0</v>
      </c>
      <c r="R42" s="86">
        <f>IFERROR(VLOOKUP($C$36,事業申請入力データ!$B$9:$E$14,4,0),0)</f>
        <v>0</v>
      </c>
      <c r="S42" s="282">
        <f t="shared" si="13"/>
        <v>0</v>
      </c>
      <c r="T42" s="461"/>
      <c r="V42" s="522"/>
      <c r="W42" s="509" t="s">
        <v>170</v>
      </c>
      <c r="X42" s="509"/>
      <c r="Y42" s="87">
        <f t="shared" si="14"/>
        <v>0</v>
      </c>
      <c r="Z42" s="87">
        <f t="shared" si="15"/>
        <v>0</v>
      </c>
      <c r="AA42" s="87">
        <f t="shared" si="16"/>
        <v>0</v>
      </c>
      <c r="AB42" s="87">
        <f t="shared" si="17"/>
        <v>0</v>
      </c>
      <c r="AC42" s="89">
        <f t="shared" si="20"/>
        <v>0</v>
      </c>
      <c r="AD42" s="97"/>
    </row>
    <row r="43" spans="1:30" ht="20.100000000000001" customHeight="1">
      <c r="A43" s="459"/>
      <c r="B43" s="173" t="s">
        <v>171</v>
      </c>
      <c r="C43" s="56">
        <f>SUMIFS(事業申請入力データ!$G$20:$G$1006,事業申請入力データ!$C$20:$C$1006,B43,事業申請入力データ!$B$20:$B$1006,事業申請出力結果!$C$36)</f>
        <v>0</v>
      </c>
      <c r="D43" s="57">
        <f>SUMIFS(事業申請入力データ!$H$20:$H$1006,事業申請入力データ!$C$20:$C$1006,B43,事業申請入力データ!$B$20:$B$1006,事業申請出力結果!$C$36)</f>
        <v>0</v>
      </c>
      <c r="E43" s="57">
        <f>IFERROR(事業申請入力データ!M$19*SUMIFS(事業申請入力データ!$G$20:$G$1006,事業申請入力データ!M$20:M$1006,"対象",事業申請入力データ!$C$20:$C$1006,事業申請出力結果!$B43,事業申請入力データ!$B$20:$B$1006,事業申請出力結果!$C$36)/SUMIF(事業申請入力データ!M$20:M$1006,"対象",事業申請入力データ!$G$20:$G$1006),0)</f>
        <v>0</v>
      </c>
      <c r="F43" s="57">
        <f>IFERROR(事業申請入力データ!N$19*SUMIFS(事業申請入力データ!$G$20:$G$1006,事業申請入力データ!N$20:N$1006,"対象",事業申請入力データ!$C$20:$C$1006,事業申請出力結果!$B43,事業申請入力データ!$B$20:$B$1006,事業申請出力結果!$C$36)/SUMIF(事業申請入力データ!N$20:N$1006,"対象",事業申請入力データ!$G$20:$G$1006),0)</f>
        <v>0</v>
      </c>
      <c r="G43" s="57">
        <f>IFERROR(事業申請入力データ!O$19*SUMIFS(事業申請入力データ!$G$20:$G$1006,事業申請入力データ!O$20:O$1006,"対象",事業申請入力データ!$C$20:$C$1006,事業申請出力結果!$B43,事業申請入力データ!$B$20:$B$1006,事業申請出力結果!$C$36)/SUMIF(事業申請入力データ!O$20:O$1006,"対象",事業申請入力データ!$G$20:$G$1006),0)</f>
        <v>0</v>
      </c>
      <c r="H43" s="57">
        <f>IFERROR(事業申請入力データ!P$19*SUMIFS(事業申請入力データ!$G$20:$G$1006,事業申請入力データ!P$20:P$1006,"対象",事業申請入力データ!$C$20:$C$1006,事業申請出力結果!$B43,事業申請入力データ!$B$20:$B$1006,事業申請出力結果!$C$36)/SUMIF(事業申請入力データ!P$20:P$1006,"対象",事業申請入力データ!$G$20:$G$1006),0)</f>
        <v>0</v>
      </c>
      <c r="I43" s="57">
        <f>IFERROR(事業申請入力データ!Q$19*SUMIFS(事業申請入力データ!$G$20:$G$1006,事業申請入力データ!Q$20:Q$1006,"対象",事業申請入力データ!$C$20:$C$1006,事業申請出力結果!$B43,事業申請入力データ!$B$20:$B$1006,事業申請出力結果!$C$36)/SUMIF(事業申請入力データ!Q$20:Q$1006,"対象",事業申請入力データ!$G$20:$G$1006),0)</f>
        <v>0</v>
      </c>
      <c r="J43" s="57">
        <f>IFERROR(事業申請入力データ!R$19*SUMIFS(事業申請入力データ!$G$20:$G$1006,事業申請入力データ!R$20:R$1006,"対象",事業申請入力データ!$C$20:$C$1006,事業申請出力結果!$B43,事業申請入力データ!$B$20:$B$1006,事業申請出力結果!$C$36)/SUMIF(事業申請入力データ!R$20:R$1006,"対象",事業申請入力データ!$G$20:$G$1006),0)</f>
        <v>0</v>
      </c>
      <c r="K43" s="57">
        <f>IFERROR(事業申請入力データ!S$19*SUMIFS(事業申請入力データ!$G$20:$G$1006,事業申請入力データ!S$20:S$1006,"対象",事業申請入力データ!$C$20:$C$1006,事業申請出力結果!$B43,事業申請入力データ!$B$20:$B$1006,事業申請出力結果!$C$36)/SUMIF(事業申請入力データ!S$20:S$1006,"対象",事業申請入力データ!$G$20:$G$1006),0)</f>
        <v>0</v>
      </c>
      <c r="L43" s="57">
        <f>IFERROR(事業申請入力データ!T$19*SUMIFS(事業申請入力データ!$G$20:$G$1006,事業申請入力データ!T$20:T$1006,"対象",事業申請入力データ!$C$20:$C$1006,事業申請出力結果!$B43,事業申請入力データ!$B$20:$B$1006,事業申請出力結果!$C$36)/SUMIF(事業申請入力データ!T$20:T$1006,"対象",事業申請入力データ!$G$20:$G$1006),0)</f>
        <v>0</v>
      </c>
      <c r="M43" s="57">
        <f>IFERROR(事業申請入力データ!U$19*SUMIFS(事業申請入力データ!$G$20:$G$1006,事業申請入力データ!U$20:U$1006,"対象",事業申請入力データ!$C$20:$C$1006,事業申請出力結果!$B43,事業申請入力データ!$B$20:$B$1006,事業申請出力結果!$C$36)/SUMIF(事業申請入力データ!U$20:U$1006,"対象",事業申請入力データ!$G$20:$G$1006),0)</f>
        <v>0</v>
      </c>
      <c r="N43" s="57">
        <f>IFERROR(事業申請入力データ!Y$19*SUMIFS(事業申請入力データ!$G$20:$G$1006,事業申請入力データ!Y$20:Y$1006,"対象",事業申請入力データ!$C$20:$C$1006,事業申請出力結果!$B43,事業申請入力データ!$B$20:$B$1006,事業申請出力結果!$C$36)/SUMIF(事業申請入力データ!Y$20:Y$1006,"対象",事業申請入力データ!$G$20:$G$1006),0)</f>
        <v>0</v>
      </c>
      <c r="O43" s="57">
        <f>IFERROR(事業申請入力データ!Z$19*SUMIFS(事業申請入力データ!$G$20:$G$1006,事業申請入力データ!Z$20:Z$1006,"対象",事業申請入力データ!$C$20:$C$1006,事業申請出力結果!$B43,事業申請入力データ!$B$20:$B$1006,事業申請出力結果!$C$36)/SUMIF(事業申請入力データ!Z$20:Z$1006,"対象",事業申請入力データ!$G$20:$G$1006),0)</f>
        <v>0</v>
      </c>
      <c r="P43" s="57">
        <f>IFERROR(事業申請入力データ!AA$19*SUMIFS(事業申請入力データ!$G$20:$G$1006,事業申請入力データ!AA$20:AA$1006,"対象",事業申請入力データ!$C$20:$C$1006,事業申請出力結果!$B43,事業申請入力データ!$B$20:$B$1006,事業申請出力結果!$C$36)/SUMIF(事業申請入力データ!AA$20:AA$1006,"対象",事業申請入力データ!$G$20:$G$1006),0)</f>
        <v>0</v>
      </c>
      <c r="Q43" s="57">
        <f t="shared" si="21"/>
        <v>0</v>
      </c>
      <c r="R43" s="86">
        <f>IFERROR(VLOOKUP($C$36,事業申請入力データ!$B$9:$E$14,4,0),0)</f>
        <v>0</v>
      </c>
      <c r="S43" s="282">
        <f t="shared" si="13"/>
        <v>0</v>
      </c>
      <c r="T43" s="461"/>
      <c r="V43" s="522"/>
      <c r="W43" s="509" t="s">
        <v>171</v>
      </c>
      <c r="X43" s="509"/>
      <c r="Y43" s="87">
        <f t="shared" si="14"/>
        <v>0</v>
      </c>
      <c r="Z43" s="87">
        <f t="shared" si="15"/>
        <v>0</v>
      </c>
      <c r="AA43" s="87">
        <f t="shared" si="16"/>
        <v>0</v>
      </c>
      <c r="AB43" s="87">
        <f t="shared" si="17"/>
        <v>0</v>
      </c>
      <c r="AC43" s="89">
        <f t="shared" si="20"/>
        <v>0</v>
      </c>
      <c r="AD43" s="97"/>
    </row>
    <row r="44" spans="1:30" ht="20.100000000000001" customHeight="1">
      <c r="A44" s="459"/>
      <c r="B44" s="173" t="s">
        <v>173</v>
      </c>
      <c r="C44" s="56">
        <f>SUMIFS(事業申請入力データ!$G$20:$G$1006,事業申請入力データ!$C$20:$C$1006,B44,事業申請入力データ!$B$20:$B$1006,事業申請出力結果!$C$36)</f>
        <v>0</v>
      </c>
      <c r="D44" s="57">
        <f>SUMIFS(事業申請入力データ!$H$20:$H$1006,事業申請入力データ!$C$20:$C$1006,B44,事業申請入力データ!$B$20:$B$1006,事業申請出力結果!$C$36)</f>
        <v>0</v>
      </c>
      <c r="E44" s="57">
        <f>IFERROR(事業申請入力データ!M$19*SUMIFS(事業申請入力データ!$G$20:$G$1006,事業申請入力データ!M$20:M$1006,"対象",事業申請入力データ!$C$20:$C$1006,事業申請出力結果!$B44,事業申請入力データ!$B$20:$B$1006,事業申請出力結果!$C$36)/SUMIF(事業申請入力データ!M$20:M$1006,"対象",事業申請入力データ!$G$20:$G$1006),0)</f>
        <v>0</v>
      </c>
      <c r="F44" s="57">
        <f>IFERROR(事業申請入力データ!N$19*SUMIFS(事業申請入力データ!$G$20:$G$1006,事業申請入力データ!N$20:N$1006,"対象",事業申請入力データ!$C$20:$C$1006,事業申請出力結果!$B44,事業申請入力データ!$B$20:$B$1006,事業申請出力結果!$C$36)/SUMIF(事業申請入力データ!N$20:N$1006,"対象",事業申請入力データ!$G$20:$G$1006),0)</f>
        <v>0</v>
      </c>
      <c r="G44" s="57">
        <f>IFERROR(事業申請入力データ!O$19*SUMIFS(事業申請入力データ!$G$20:$G$1006,事業申請入力データ!O$20:O$1006,"対象",事業申請入力データ!$C$20:$C$1006,事業申請出力結果!$B44,事業申請入力データ!$B$20:$B$1006,事業申請出力結果!$C$36)/SUMIF(事業申請入力データ!O$20:O$1006,"対象",事業申請入力データ!$G$20:$G$1006),0)</f>
        <v>0</v>
      </c>
      <c r="H44" s="57">
        <f>IFERROR(事業申請入力データ!P$19*SUMIFS(事業申請入力データ!$G$20:$G$1006,事業申請入力データ!P$20:P$1006,"対象",事業申請入力データ!$C$20:$C$1006,事業申請出力結果!$B44,事業申請入力データ!$B$20:$B$1006,事業申請出力結果!$C$36)/SUMIF(事業申請入力データ!P$20:P$1006,"対象",事業申請入力データ!$G$20:$G$1006),0)</f>
        <v>0</v>
      </c>
      <c r="I44" s="57">
        <f>IFERROR(事業申請入力データ!Q$19*SUMIFS(事業申請入力データ!$G$20:$G$1006,事業申請入力データ!Q$20:Q$1006,"対象",事業申請入力データ!$C$20:$C$1006,事業申請出力結果!$B44,事業申請入力データ!$B$20:$B$1006,事業申請出力結果!$C$36)/SUMIF(事業申請入力データ!Q$20:Q$1006,"対象",事業申請入力データ!$G$20:$G$1006),0)</f>
        <v>0</v>
      </c>
      <c r="J44" s="57">
        <f>IFERROR(事業申請入力データ!R$19*SUMIFS(事業申請入力データ!$G$20:$G$1006,事業申請入力データ!R$20:R$1006,"対象",事業申請入力データ!$C$20:$C$1006,事業申請出力結果!$B44,事業申請入力データ!$B$20:$B$1006,事業申請出力結果!$C$36)/SUMIF(事業申請入力データ!R$20:R$1006,"対象",事業申請入力データ!$G$20:$G$1006),0)</f>
        <v>0</v>
      </c>
      <c r="K44" s="57">
        <f>IFERROR(事業申請入力データ!S$19*SUMIFS(事業申請入力データ!$G$20:$G$1006,事業申請入力データ!S$20:S$1006,"対象",事業申請入力データ!$C$20:$C$1006,事業申請出力結果!$B44,事業申請入力データ!$B$20:$B$1006,事業申請出力結果!$C$36)/SUMIF(事業申請入力データ!S$20:S$1006,"対象",事業申請入力データ!$G$20:$G$1006),0)</f>
        <v>0</v>
      </c>
      <c r="L44" s="57">
        <f>IFERROR(事業申請入力データ!T$19*SUMIFS(事業申請入力データ!$G$20:$G$1006,事業申請入力データ!T$20:T$1006,"対象",事業申請入力データ!$C$20:$C$1006,事業申請出力結果!$B44,事業申請入力データ!$B$20:$B$1006,事業申請出力結果!$C$36)/SUMIF(事業申請入力データ!T$20:T$1006,"対象",事業申請入力データ!$G$20:$G$1006),0)</f>
        <v>0</v>
      </c>
      <c r="M44" s="57">
        <f>IFERROR(事業申請入力データ!U$19*SUMIFS(事業申請入力データ!$G$20:$G$1006,事業申請入力データ!U$20:U$1006,"対象",事業申請入力データ!$C$20:$C$1006,事業申請出力結果!$B44,事業申請入力データ!$B$20:$B$1006,事業申請出力結果!$C$36)/SUMIF(事業申請入力データ!U$20:U$1006,"対象",事業申請入力データ!$G$20:$G$1006),0)</f>
        <v>0</v>
      </c>
      <c r="N44" s="57">
        <f>IFERROR(事業申請入力データ!Y$19*SUMIFS(事業申請入力データ!$G$20:$G$1006,事業申請入力データ!Y$20:Y$1006,"対象",事業申請入力データ!$C$20:$C$1006,事業申請出力結果!$B44,事業申請入力データ!$B$20:$B$1006,事業申請出力結果!$C$36)/SUMIF(事業申請入力データ!Y$20:Y$1006,"対象",事業申請入力データ!$G$20:$G$1006),0)</f>
        <v>0</v>
      </c>
      <c r="O44" s="57">
        <f>IFERROR(事業申請入力データ!Z$19*SUMIFS(事業申請入力データ!$G$20:$G$1006,事業申請入力データ!Z$20:Z$1006,"対象",事業申請入力データ!$C$20:$C$1006,事業申請出力結果!$B44,事業申請入力データ!$B$20:$B$1006,事業申請出力結果!$C$36)/SUMIF(事業申請入力データ!Z$20:Z$1006,"対象",事業申請入力データ!$G$20:$G$1006),0)</f>
        <v>0</v>
      </c>
      <c r="P44" s="57">
        <f>IFERROR(事業申請入力データ!AA$19*SUMIFS(事業申請入力データ!$G$20:$G$1006,事業申請入力データ!AA$20:AA$1006,"対象",事業申請入力データ!$C$20:$C$1006,事業申請出力結果!$B44,事業申請入力データ!$B$20:$B$1006,事業申請出力結果!$C$36)/SUMIF(事業申請入力データ!AA$20:AA$1006,"対象",事業申請入力データ!$G$20:$G$1006),0)</f>
        <v>0</v>
      </c>
      <c r="Q44" s="57">
        <f t="shared" si="21"/>
        <v>0</v>
      </c>
      <c r="R44" s="86">
        <f>IFERROR(VLOOKUP($C$36,事業申請入力データ!$B$9:$E$14,4,0),0)</f>
        <v>0</v>
      </c>
      <c r="S44" s="282">
        <f t="shared" si="13"/>
        <v>0</v>
      </c>
      <c r="T44" s="461"/>
      <c r="V44" s="522"/>
      <c r="W44" s="509" t="s">
        <v>173</v>
      </c>
      <c r="X44" s="509"/>
      <c r="Y44" s="87">
        <f t="shared" si="14"/>
        <v>0</v>
      </c>
      <c r="Z44" s="87">
        <f t="shared" si="15"/>
        <v>0</v>
      </c>
      <c r="AA44" s="87">
        <f t="shared" si="16"/>
        <v>0</v>
      </c>
      <c r="AB44" s="87">
        <f t="shared" si="17"/>
        <v>0</v>
      </c>
      <c r="AC44" s="89">
        <f t="shared" ref="AC44" si="22">SUM(Y44:AB44)</f>
        <v>0</v>
      </c>
      <c r="AD44" s="97"/>
    </row>
    <row r="45" spans="1:30" ht="20.100000000000001" customHeight="1">
      <c r="A45" s="459"/>
      <c r="B45" s="173" t="s">
        <v>17</v>
      </c>
      <c r="C45" s="56">
        <f>SUMIFS(事業申請入力データ!$G$20:$G$1006,事業申請入力データ!$C$20:$C$1006,B45,事業申請入力データ!$B$20:$B$1006,事業申請出力結果!$C$36)</f>
        <v>0</v>
      </c>
      <c r="D45" s="57">
        <f>SUMIFS(事業申請入力データ!$H$20:$H$1006,事業申請入力データ!$C$20:$C$1006,B45,事業申請入力データ!$B$20:$B$1006,事業申請出力結果!$C$36)</f>
        <v>0</v>
      </c>
      <c r="E45" s="57">
        <f>IFERROR(事業申請入力データ!M$19*SUMIFS(事業申請入力データ!$G$20:$G$1006,事業申請入力データ!M$20:M$1006,"対象",事業申請入力データ!$C$20:$C$1006,事業申請出力結果!$B45,事業申請入力データ!$B$20:$B$1006,事業申請出力結果!$C$36)/SUMIF(事業申請入力データ!M$20:M$1006,"対象",事業申請入力データ!$G$20:$G$1006),0)</f>
        <v>0</v>
      </c>
      <c r="F45" s="57">
        <f>IFERROR(事業申請入力データ!N$19*SUMIFS(事業申請入力データ!$G$20:$G$1006,事業申請入力データ!N$20:N$1006,"対象",事業申請入力データ!$C$20:$C$1006,事業申請出力結果!$B45,事業申請入力データ!$B$20:$B$1006,事業申請出力結果!$C$36)/SUMIF(事業申請入力データ!N$20:N$1006,"対象",事業申請入力データ!$G$20:$G$1006),0)</f>
        <v>0</v>
      </c>
      <c r="G45" s="57">
        <f>IFERROR(事業申請入力データ!O$19*SUMIFS(事業申請入力データ!$G$20:$G$1006,事業申請入力データ!O$20:O$1006,"対象",事業申請入力データ!$C$20:$C$1006,事業申請出力結果!$B45,事業申請入力データ!$B$20:$B$1006,事業申請出力結果!$C$36)/SUMIF(事業申請入力データ!O$20:O$1006,"対象",事業申請入力データ!$G$20:$G$1006),0)</f>
        <v>0</v>
      </c>
      <c r="H45" s="57">
        <f>IFERROR(事業申請入力データ!P$19*SUMIFS(事業申請入力データ!$G$20:$G$1006,事業申請入力データ!P$20:P$1006,"対象",事業申請入力データ!$C$20:$C$1006,事業申請出力結果!$B45,事業申請入力データ!$B$20:$B$1006,事業申請出力結果!$C$36)/SUMIF(事業申請入力データ!P$20:P$1006,"対象",事業申請入力データ!$G$20:$G$1006),0)</f>
        <v>0</v>
      </c>
      <c r="I45" s="57">
        <f>IFERROR(事業申請入力データ!Q$19*SUMIFS(事業申請入力データ!$G$20:$G$1006,事業申請入力データ!Q$20:Q$1006,"対象",事業申請入力データ!$C$20:$C$1006,事業申請出力結果!$B45,事業申請入力データ!$B$20:$B$1006,事業申請出力結果!$C$36)/SUMIF(事業申請入力データ!Q$20:Q$1006,"対象",事業申請入力データ!$G$20:$G$1006),0)</f>
        <v>0</v>
      </c>
      <c r="J45" s="57">
        <f>IFERROR(事業申請入力データ!R$19*SUMIFS(事業申請入力データ!$G$20:$G$1006,事業申請入力データ!R$20:R$1006,"対象",事業申請入力データ!$C$20:$C$1006,事業申請出力結果!$B45,事業申請入力データ!$B$20:$B$1006,事業申請出力結果!$C$36)/SUMIF(事業申請入力データ!R$20:R$1006,"対象",事業申請入力データ!$G$20:$G$1006),0)</f>
        <v>0</v>
      </c>
      <c r="K45" s="57">
        <f>IFERROR(事業申請入力データ!S$19*SUMIFS(事業申請入力データ!$G$20:$G$1006,事業申請入力データ!S$20:S$1006,"対象",事業申請入力データ!$C$20:$C$1006,事業申請出力結果!$B45,事業申請入力データ!$B$20:$B$1006,事業申請出力結果!$C$36)/SUMIF(事業申請入力データ!S$20:S$1006,"対象",事業申請入力データ!$G$20:$G$1006),0)</f>
        <v>0</v>
      </c>
      <c r="L45" s="57">
        <f>IFERROR(事業申請入力データ!T$19*SUMIFS(事業申請入力データ!$G$20:$G$1006,事業申請入力データ!T$20:T$1006,"対象",事業申請入力データ!$C$20:$C$1006,事業申請出力結果!$B45,事業申請入力データ!$B$20:$B$1006,事業申請出力結果!$C$36)/SUMIF(事業申請入力データ!T$20:T$1006,"対象",事業申請入力データ!$G$20:$G$1006),0)</f>
        <v>0</v>
      </c>
      <c r="M45" s="57">
        <f>IFERROR(事業申請入力データ!U$19*SUMIFS(事業申請入力データ!$G$20:$G$1006,事業申請入力データ!U$20:U$1006,"対象",事業申請入力データ!$C$20:$C$1006,事業申請出力結果!$B45,事業申請入力データ!$B$20:$B$1006,事業申請出力結果!$C$36)/SUMIF(事業申請入力データ!U$20:U$1006,"対象",事業申請入力データ!$G$20:$G$1006),0)</f>
        <v>0</v>
      </c>
      <c r="N45" s="57">
        <f>IFERROR(事業申請入力データ!Y$19*SUMIFS(事業申請入力データ!$G$20:$G$1006,事業申請入力データ!Y$20:Y$1006,"対象",事業申請入力データ!$C$20:$C$1006,事業申請出力結果!$B45,事業申請入力データ!$B$20:$B$1006,事業申請出力結果!$C$36)/SUMIF(事業申請入力データ!Y$20:Y$1006,"対象",事業申請入力データ!$G$20:$G$1006),0)</f>
        <v>0</v>
      </c>
      <c r="O45" s="57">
        <f>IFERROR(事業申請入力データ!Z$19*SUMIFS(事業申請入力データ!$G$20:$G$1006,事業申請入力データ!Z$20:Z$1006,"対象",事業申請入力データ!$C$20:$C$1006,事業申請出力結果!$B45,事業申請入力データ!$B$20:$B$1006,事業申請出力結果!$C$36)/SUMIF(事業申請入力データ!Z$20:Z$1006,"対象",事業申請入力データ!$G$20:$G$1006),0)</f>
        <v>0</v>
      </c>
      <c r="P45" s="57">
        <f>IFERROR(事業申請入力データ!AA$19*SUMIFS(事業申請入力データ!$G$20:$G$1006,事業申請入力データ!AA$20:AA$1006,"対象",事業申請入力データ!$C$20:$C$1006,事業申請出力結果!$B45,事業申請入力データ!$B$20:$B$1006,事業申請出力結果!$C$36)/SUMIF(事業申請入力データ!AA$20:AA$1006,"対象",事業申請入力データ!$G$20:$G$1006),0)</f>
        <v>0</v>
      </c>
      <c r="Q45" s="57">
        <f t="shared" ref="Q45" si="23">SUM(D45:P45)</f>
        <v>0</v>
      </c>
      <c r="R45" s="86">
        <f>IFERROR(VLOOKUP($C$36,事業申請入力データ!$B$9:$E$14,4,0),0)</f>
        <v>0</v>
      </c>
      <c r="S45" s="282">
        <f t="shared" ref="S45" si="24">ROUNDDOWN(Q45*R45,0)</f>
        <v>0</v>
      </c>
      <c r="T45" s="461"/>
      <c r="V45" s="522"/>
      <c r="W45" s="513" t="s">
        <v>17</v>
      </c>
      <c r="X45" s="513"/>
      <c r="Y45" s="90">
        <f t="shared" si="14"/>
        <v>0</v>
      </c>
      <c r="Z45" s="90">
        <f t="shared" si="15"/>
        <v>0</v>
      </c>
      <c r="AA45" s="90">
        <f t="shared" si="16"/>
        <v>0</v>
      </c>
      <c r="AB45" s="90">
        <f t="shared" si="17"/>
        <v>0</v>
      </c>
      <c r="AC45" s="91">
        <f t="shared" si="20"/>
        <v>0</v>
      </c>
      <c r="AD45" s="97"/>
    </row>
    <row r="46" spans="1:30" ht="20.100000000000001" customHeight="1" thickBot="1">
      <c r="A46" s="459"/>
      <c r="B46" s="211" t="s">
        <v>175</v>
      </c>
      <c r="C46" s="212">
        <f>SUMIFS(事業申請入力データ!$G$20:$G$1006,事業申請入力データ!$C$20:$C$1006,B46,事業申請入力データ!$B$20:$B$1006,事業申請出力結果!$C$36)</f>
        <v>0</v>
      </c>
      <c r="D46" s="77">
        <f>SUMIFS(事業申請入力データ!$H$20:$H$1006,事業申請入力データ!$C$20:$C$1006,B46,事業申請入力データ!$B$20:$B$1006,事業申請出力結果!$C$36)</f>
        <v>0</v>
      </c>
      <c r="E46" s="77">
        <f>IFERROR(事業申請入力データ!M$19*SUMIFS(事業申請入力データ!$G$20:$G$1006,事業申請入力データ!M$20:M$1006,"対象",事業申請入力データ!$C$20:$C$1006,事業申請出力結果!$B46,事業申請入力データ!$B$20:$B$1006,事業申請出力結果!$C$36)/SUMIF(事業申請入力データ!M$20:M$1006,"対象",事業申請入力データ!$G$20:$G$1006),0)</f>
        <v>0</v>
      </c>
      <c r="F46" s="77">
        <f>IFERROR(事業申請入力データ!N$19*SUMIFS(事業申請入力データ!$G$20:$G$1006,事業申請入力データ!N$20:N$1006,"対象",事業申請入力データ!$C$20:$C$1006,事業申請出力結果!$B46,事業申請入力データ!$B$20:$B$1006,事業申請出力結果!$C$36)/SUMIF(事業申請入力データ!N$20:N$1006,"対象",事業申請入力データ!$G$20:$G$1006),0)</f>
        <v>0</v>
      </c>
      <c r="G46" s="77">
        <f>IFERROR(事業申請入力データ!O$19*SUMIFS(事業申請入力データ!$G$20:$G$1006,事業申請入力データ!O$20:O$1006,"対象",事業申請入力データ!$C$20:$C$1006,事業申請出力結果!$B46,事業申請入力データ!$B$20:$B$1006,事業申請出力結果!$C$36)/SUMIF(事業申請入力データ!O$20:O$1006,"対象",事業申請入力データ!$G$20:$G$1006),0)</f>
        <v>0</v>
      </c>
      <c r="H46" s="77">
        <f>IFERROR(事業申請入力データ!P$19*SUMIFS(事業申請入力データ!$G$20:$G$1006,事業申請入力データ!P$20:P$1006,"対象",事業申請入力データ!$C$20:$C$1006,事業申請出力結果!$B46,事業申請入力データ!$B$20:$B$1006,事業申請出力結果!$C$36)/SUMIF(事業申請入力データ!P$20:P$1006,"対象",事業申請入力データ!$G$20:$G$1006),0)</f>
        <v>0</v>
      </c>
      <c r="I46" s="77">
        <f>IFERROR(事業申請入力データ!Q$19*SUMIFS(事業申請入力データ!$G$20:$G$1006,事業申請入力データ!Q$20:Q$1006,"対象",事業申請入力データ!$C$20:$C$1006,事業申請出力結果!$B46,事業申請入力データ!$B$20:$B$1006,事業申請出力結果!$C$36)/SUMIF(事業申請入力データ!Q$20:Q$1006,"対象",事業申請入力データ!$G$20:$G$1006),0)</f>
        <v>0</v>
      </c>
      <c r="J46" s="77">
        <f>IFERROR(事業申請入力データ!R$19*SUMIFS(事業申請入力データ!$G$20:$G$1006,事業申請入力データ!R$20:R$1006,"対象",事業申請入力データ!$C$20:$C$1006,事業申請出力結果!$B46,事業申請入力データ!$B$20:$B$1006,事業申請出力結果!$C$36)/SUMIF(事業申請入力データ!R$20:R$1006,"対象",事業申請入力データ!$G$20:$G$1006),0)</f>
        <v>0</v>
      </c>
      <c r="K46" s="77">
        <f>IFERROR(事業申請入力データ!S$19*SUMIFS(事業申請入力データ!$G$20:$G$1006,事業申請入力データ!S$20:S$1006,"対象",事業申請入力データ!$C$20:$C$1006,事業申請出力結果!$B46,事業申請入力データ!$B$20:$B$1006,事業申請出力結果!$C$36)/SUMIF(事業申請入力データ!S$20:S$1006,"対象",事業申請入力データ!$G$20:$G$1006),0)</f>
        <v>0</v>
      </c>
      <c r="L46" s="77">
        <f>IFERROR(事業申請入力データ!T$19*SUMIFS(事業申請入力データ!$G$20:$G$1006,事業申請入力データ!T$20:T$1006,"対象",事業申請入力データ!$C$20:$C$1006,事業申請出力結果!$B46,事業申請入力データ!$B$20:$B$1006,事業申請出力結果!$C$36)/SUMIF(事業申請入力データ!T$20:T$1006,"対象",事業申請入力データ!$G$20:$G$1006),0)</f>
        <v>0</v>
      </c>
      <c r="M46" s="77">
        <f>IFERROR(事業申請入力データ!U$19*SUMIFS(事業申請入力データ!$G$20:$G$1006,事業申請入力データ!U$20:U$1006,"対象",事業申請入力データ!$C$20:$C$1006,事業申請出力結果!$B46,事業申請入力データ!$B$20:$B$1006,事業申請出力結果!$C$36)/SUMIF(事業申請入力データ!U$20:U$1006,"対象",事業申請入力データ!$G$20:$G$1006),0)</f>
        <v>0</v>
      </c>
      <c r="N46" s="77">
        <f>IFERROR(事業申請入力データ!Y$19*SUMIFS(事業申請入力データ!$G$20:$G$1006,事業申請入力データ!Y$20:Y$1006,"対象",事業申請入力データ!$C$20:$C$1006,事業申請出力結果!$B46,事業申請入力データ!$B$20:$B$1006,事業申請出力結果!$C$36)/SUMIF(事業申請入力データ!Y$20:Y$1006,"対象",事業申請入力データ!$G$20:$G$1006),0)</f>
        <v>0</v>
      </c>
      <c r="O46" s="77">
        <f>IFERROR(事業申請入力データ!Z$19*SUMIFS(事業申請入力データ!$G$20:$G$1006,事業申請入力データ!Z$20:Z$1006,"対象",事業申請入力データ!$C$20:$C$1006,事業申請出力結果!$B46,事業申請入力データ!$B$20:$B$1006,事業申請出力結果!$C$36)/SUMIF(事業申請入力データ!Z$20:Z$1006,"対象",事業申請入力データ!$G$20:$G$1006),0)</f>
        <v>0</v>
      </c>
      <c r="P46" s="77">
        <f>IFERROR(事業申請入力データ!AA$19*SUMIFS(事業申請入力データ!$G$20:$G$1006,事業申請入力データ!AA$20:AA$1006,"対象",事業申請入力データ!$C$20:$C$1006,事業申請出力結果!$B46,事業申請入力データ!$B$20:$B$1006,事業申請出力結果!$C$36)/SUMIF(事業申請入力データ!AA$20:AA$1006,"対象",事業申請入力データ!$G$20:$G$1006),0)</f>
        <v>0</v>
      </c>
      <c r="Q46" s="77">
        <f t="shared" si="21"/>
        <v>0</v>
      </c>
      <c r="R46" s="221">
        <f>IFERROR(VLOOKUP($C$36,事業申請入力データ!$B$9:$E$14,4,0),0)</f>
        <v>0</v>
      </c>
      <c r="S46" s="283">
        <f t="shared" si="13"/>
        <v>0</v>
      </c>
      <c r="T46" s="461"/>
      <c r="V46" s="522"/>
      <c r="W46" s="514" t="s">
        <v>175</v>
      </c>
      <c r="X46" s="515"/>
      <c r="Y46" s="272">
        <f t="shared" si="14"/>
        <v>0</v>
      </c>
      <c r="Z46" s="272">
        <f t="shared" si="15"/>
        <v>0</v>
      </c>
      <c r="AA46" s="272">
        <f t="shared" si="16"/>
        <v>0</v>
      </c>
      <c r="AB46" s="272">
        <f t="shared" si="17"/>
        <v>0</v>
      </c>
      <c r="AC46" s="273">
        <f t="shared" si="20"/>
        <v>0</v>
      </c>
      <c r="AD46" s="97"/>
    </row>
    <row r="47" spans="1:30" ht="20.100000000000001" customHeight="1" thickBot="1">
      <c r="A47" s="472" t="s">
        <v>185</v>
      </c>
      <c r="B47" s="214" t="s">
        <v>18</v>
      </c>
      <c r="C47" s="215">
        <f>SUMIFS(事業申請入力データ!$G$20:$G$1006,事業申請入力データ!$C$20:$C$1006,B47,事業申請入力データ!$B$20:$B$1006,事業申請出力結果!$C$36)</f>
        <v>0</v>
      </c>
      <c r="D47" s="216">
        <f>SUMIFS(事業申請入力データ!$H$20:$H$1006,事業申請入力データ!$C$20:$C$1006,B47,事業申請入力データ!$B$20:$B$1006,事業申請出力結果!$C$36)</f>
        <v>0</v>
      </c>
      <c r="E47" s="216">
        <f>IFERROR(事業申請入力データ!M$19*SUMIFS(事業申請入力データ!$G$20:$G$1006,事業申請入力データ!M$20:M$1006,"対象",事業申請入力データ!$C$20:$C$1006,事業申請出力結果!$B47,事業申請入力データ!$B$20:$B$1006,事業申請出力結果!$C$36)/SUMIF(事業申請入力データ!M$20:M$1006,"対象",事業申請入力データ!$G$20:$G$1006),0)</f>
        <v>0</v>
      </c>
      <c r="F47" s="216">
        <f>IFERROR(事業申請入力データ!N$19*SUMIFS(事業申請入力データ!$G$20:$G$1006,事業申請入力データ!N$20:N$1006,"対象",事業申請入力データ!$C$20:$C$1006,事業申請出力結果!$B47,事業申請入力データ!$B$20:$B$1006,事業申請出力結果!$C$36)/SUMIF(事業申請入力データ!N$20:N$1006,"対象",事業申請入力データ!$G$20:$G$1006),0)</f>
        <v>0</v>
      </c>
      <c r="G47" s="216">
        <f>IFERROR(事業申請入力データ!O$19*SUMIFS(事業申請入力データ!$G$20:$G$1006,事業申請入力データ!O$20:O$1006,"対象",事業申請入力データ!$C$20:$C$1006,事業申請出力結果!$B47,事業申請入力データ!$B$20:$B$1006,事業申請出力結果!$C$36)/SUMIF(事業申請入力データ!O$20:O$1006,"対象",事業申請入力データ!$G$20:$G$1006),0)</f>
        <v>0</v>
      </c>
      <c r="H47" s="216">
        <f>IFERROR(事業申請入力データ!P$19*SUMIFS(事業申請入力データ!$G$20:$G$1006,事業申請入力データ!P$20:P$1006,"対象",事業申請入力データ!$C$20:$C$1006,事業申請出力結果!$B47,事業申請入力データ!$B$20:$B$1006,事業申請出力結果!$C$36)/SUMIF(事業申請入力データ!P$20:P$1006,"対象",事業申請入力データ!$G$20:$G$1006),0)</f>
        <v>0</v>
      </c>
      <c r="I47" s="216">
        <f>IFERROR(事業申請入力データ!Q$19*SUMIFS(事業申請入力データ!$G$20:$G$1006,事業申請入力データ!Q$20:Q$1006,"対象",事業申請入力データ!$C$20:$C$1006,事業申請出力結果!$B47,事業申請入力データ!$B$20:$B$1006,事業申請出力結果!$C$36)/SUMIF(事業申請入力データ!Q$20:Q$1006,"対象",事業申請入力データ!$G$20:$G$1006),0)</f>
        <v>0</v>
      </c>
      <c r="J47" s="216">
        <f>IFERROR(事業申請入力データ!R$19*SUMIFS(事業申請入力データ!$G$20:$G$1006,事業申請入力データ!R$20:R$1006,"対象",事業申請入力データ!$C$20:$C$1006,事業申請出力結果!$B47,事業申請入力データ!$B$20:$B$1006,事業申請出力結果!$C$36)/SUMIF(事業申請入力データ!R$20:R$1006,"対象",事業申請入力データ!$G$20:$G$1006),0)</f>
        <v>0</v>
      </c>
      <c r="K47" s="216">
        <f>IFERROR(事業申請入力データ!S$19*SUMIFS(事業申請入力データ!$G$20:$G$1006,事業申請入力データ!S$20:S$1006,"対象",事業申請入力データ!$C$20:$C$1006,事業申請出力結果!$B47,事業申請入力データ!$B$20:$B$1006,事業申請出力結果!$C$36)/SUMIF(事業申請入力データ!S$20:S$1006,"対象",事業申請入力データ!$G$20:$G$1006),0)</f>
        <v>0</v>
      </c>
      <c r="L47" s="216">
        <f>IFERROR(事業申請入力データ!T$19*SUMIFS(事業申請入力データ!$G$20:$G$1006,事業申請入力データ!T$20:T$1006,"対象",事業申請入力データ!$C$20:$C$1006,事業申請出力結果!$B47,事業申請入力データ!$B$20:$B$1006,事業申請出力結果!$C$36)/SUMIF(事業申請入力データ!T$20:T$1006,"対象",事業申請入力データ!$G$20:$G$1006),0)</f>
        <v>0</v>
      </c>
      <c r="M47" s="216">
        <f>IFERROR(事業申請入力データ!U$19*SUMIFS(事業申請入力データ!$G$20:$G$1006,事業申請入力データ!U$20:U$1006,"対象",事業申請入力データ!$C$20:$C$1006,事業申請出力結果!$B47,事業申請入力データ!$B$20:$B$1006,事業申請出力結果!$C$36)/SUMIF(事業申請入力データ!U$20:U$1006,"対象",事業申請入力データ!$G$20:$G$1006),0)</f>
        <v>0</v>
      </c>
      <c r="N47" s="216">
        <f>IFERROR(事業申請入力データ!Y$19*SUMIFS(事業申請入力データ!$G$20:$G$1006,事業申請入力データ!Y$20:Y$1006,"対象",事業申請入力データ!$C$20:$C$1006,事業申請出力結果!$B47,事業申請入力データ!$B$20:$B$1006,事業申請出力結果!$C$36)/SUMIF(事業申請入力データ!Y$20:Y$1006,"対象",事業申請入力データ!$G$20:$G$1006),0)</f>
        <v>0</v>
      </c>
      <c r="O47" s="216">
        <f>IFERROR(事業申請入力データ!Z$19*SUMIFS(事業申請入力データ!$G$20:$G$1006,事業申請入力データ!Z$20:Z$1006,"対象",事業申請入力データ!$C$20:$C$1006,事業申請出力結果!$B47,事業申請入力データ!$B$20:$B$1006,事業申請出力結果!$C$36)/SUMIF(事業申請入力データ!Z$20:Z$1006,"対象",事業申請入力データ!$G$20:$G$1006),0)</f>
        <v>0</v>
      </c>
      <c r="P47" s="216">
        <f>IFERROR(事業申請入力データ!AA$19*SUMIFS(事業申請入力データ!$G$20:$G$1006,事業申請入力データ!AA$20:AA$1006,"対象",事業申請入力データ!$C$20:$C$1006,事業申請出力結果!$B47,事業申請入力データ!$B$20:$B$1006,事業申請出力結果!$C$36)/SUMIF(事業申請入力データ!AA$20:AA$1006,"対象",事業申請入力データ!$G$20:$G$1006),0)</f>
        <v>0</v>
      </c>
      <c r="Q47" s="216">
        <f>SUM(D47:P47)</f>
        <v>0</v>
      </c>
      <c r="R47" s="222">
        <f>IFERROR(VLOOKUP($C$36,事業申請入力データ!$B$9:$E$14,4,0),0)</f>
        <v>0</v>
      </c>
      <c r="S47" s="255">
        <f t="shared" si="13"/>
        <v>0</v>
      </c>
      <c r="T47" s="527">
        <f>SUM(S47:S48)</f>
        <v>0</v>
      </c>
      <c r="V47" s="518" t="s">
        <v>106</v>
      </c>
      <c r="W47" s="519"/>
      <c r="X47" s="520"/>
      <c r="Y47" s="274">
        <f>(SUM(Y38:Y46))</f>
        <v>0</v>
      </c>
      <c r="Z47" s="274">
        <f t="shared" ref="Z47:AB47" si="25">(SUM(Z38:Z46))</f>
        <v>0</v>
      </c>
      <c r="AA47" s="274">
        <f t="shared" si="25"/>
        <v>0</v>
      </c>
      <c r="AB47" s="274">
        <f t="shared" si="25"/>
        <v>0</v>
      </c>
      <c r="AC47" s="275">
        <f>SUM(Y47:AB47)</f>
        <v>0</v>
      </c>
      <c r="AD47" s="98"/>
    </row>
    <row r="48" spans="1:30" ht="20.100000000000001" customHeight="1" thickBot="1">
      <c r="A48" s="473"/>
      <c r="B48" s="219" t="s">
        <v>300</v>
      </c>
      <c r="C48" s="220">
        <f>SUMIFS(事業申請入力データ!$G$20:$G$1006,事業申請入力データ!$C$20:$C$1006,B48,事業申請入力データ!$B$20:$B$1006,事業申請出力結果!$C$36)</f>
        <v>0</v>
      </c>
      <c r="D48" s="206">
        <f>SUMIFS(事業申請入力データ!$H$20:$H$1006,事業申請入力データ!$C$20:$C$1006,B48,事業申請入力データ!$B$20:$B$1006,事業申請出力結果!$C$36)</f>
        <v>0</v>
      </c>
      <c r="E48" s="206">
        <f>IFERROR(事業申請入力データ!M$19*SUMIFS(事業申請入力データ!$G$20:$G$1006,事業申請入力データ!M$20:M$1006,"対象",事業申請入力データ!$C$20:$C$1006,事業申請出力結果!$B48,事業申請入力データ!$B$20:$B$1006,事業申請出力結果!$C$36)/SUMIF(事業申請入力データ!M$20:M$1006,"対象",事業申請入力データ!$G$20:$G$1006),0)</f>
        <v>0</v>
      </c>
      <c r="F48" s="206">
        <f>IFERROR(事業申請入力データ!N$19*SUMIFS(事業申請入力データ!$G$20:$G$1006,事業申請入力データ!N$20:N$1006,"対象",事業申請入力データ!$C$20:$C$1006,事業申請出力結果!$B48,事業申請入力データ!$B$20:$B$1006,事業申請出力結果!$C$36)/SUMIF(事業申請入力データ!N$20:N$1006,"対象",事業申請入力データ!$G$20:$G$1006),0)</f>
        <v>0</v>
      </c>
      <c r="G48" s="206">
        <f>IFERROR(事業申請入力データ!O$19*SUMIFS(事業申請入力データ!$G$20:$G$1006,事業申請入力データ!O$20:O$1006,"対象",事業申請入力データ!$C$20:$C$1006,事業申請出力結果!$B48,事業申請入力データ!$B$20:$B$1006,事業申請出力結果!$C$36)/SUMIF(事業申請入力データ!O$20:O$1006,"対象",事業申請入力データ!$G$20:$G$1006),0)</f>
        <v>0</v>
      </c>
      <c r="H48" s="206">
        <f>IFERROR(事業申請入力データ!P$19*SUMIFS(事業申請入力データ!$G$20:$G$1006,事業申請入力データ!P$20:P$1006,"対象",事業申請入力データ!$C$20:$C$1006,事業申請出力結果!$B48,事業申請入力データ!$B$20:$B$1006,事業申請出力結果!$C$36)/SUMIF(事業申請入力データ!P$20:P$1006,"対象",事業申請入力データ!$G$20:$G$1006),0)</f>
        <v>0</v>
      </c>
      <c r="I48" s="206">
        <f>IFERROR(事業申請入力データ!Q$19*SUMIFS(事業申請入力データ!$G$20:$G$1006,事業申請入力データ!Q$20:Q$1006,"対象",事業申請入力データ!$C$20:$C$1006,事業申請出力結果!$B48,事業申請入力データ!$B$20:$B$1006,事業申請出力結果!$C$36)/SUMIF(事業申請入力データ!Q$20:Q$1006,"対象",事業申請入力データ!$G$20:$G$1006),0)</f>
        <v>0</v>
      </c>
      <c r="J48" s="206">
        <f>IFERROR(事業申請入力データ!R$19*SUMIFS(事業申請入力データ!$G$20:$G$1006,事業申請入力データ!R$20:R$1006,"対象",事業申請入力データ!$C$20:$C$1006,事業申請出力結果!$B48,事業申請入力データ!$B$20:$B$1006,事業申請出力結果!$C$36)/SUMIF(事業申請入力データ!R$20:R$1006,"対象",事業申請入力データ!$G$20:$G$1006),0)</f>
        <v>0</v>
      </c>
      <c r="K48" s="206">
        <f>IFERROR(事業申請入力データ!S$19*SUMIFS(事業申請入力データ!$G$20:$G$1006,事業申請入力データ!S$20:S$1006,"対象",事業申請入力データ!$C$20:$C$1006,事業申請出力結果!$B48,事業申請入力データ!$B$20:$B$1006,事業申請出力結果!$C$36)/SUMIF(事業申請入力データ!S$20:S$1006,"対象",事業申請入力データ!$G$20:$G$1006),0)</f>
        <v>0</v>
      </c>
      <c r="L48" s="206">
        <f>IFERROR(事業申請入力データ!T$19*SUMIFS(事業申請入力データ!$G$20:$G$1006,事業申請入力データ!T$20:T$1006,"対象",事業申請入力データ!$C$20:$C$1006,事業申請出力結果!$B48,事業申請入力データ!$B$20:$B$1006,事業申請出力結果!$C$36)/SUMIF(事業申請入力データ!T$20:T$1006,"対象",事業申請入力データ!$G$20:$G$1006),0)</f>
        <v>0</v>
      </c>
      <c r="M48" s="206">
        <f>IFERROR(事業申請入力データ!U$19*SUMIFS(事業申請入力データ!$G$20:$G$1006,事業申請入力データ!U$20:U$1006,"対象",事業申請入力データ!$C$20:$C$1006,事業申請出力結果!$B48,事業申請入力データ!$B$20:$B$1006,事業申請出力結果!$C$36)/SUMIF(事業申請入力データ!U$20:U$1006,"対象",事業申請入力データ!$G$20:$G$1006),0)</f>
        <v>0</v>
      </c>
      <c r="N48" s="206">
        <f>IFERROR(事業申請入力データ!Y$19*SUMIFS(事業申請入力データ!$G$20:$G$1006,事業申請入力データ!Y$20:Y$1006,"対象",事業申請入力データ!$C$20:$C$1006,事業申請出力結果!$B48,事業申請入力データ!$B$20:$B$1006,事業申請出力結果!$C$36)/SUMIF(事業申請入力データ!Y$20:Y$1006,"対象",事業申請入力データ!$G$20:$G$1006),0)</f>
        <v>0</v>
      </c>
      <c r="O48" s="206">
        <f>IFERROR(事業申請入力データ!Z$19*SUMIFS(事業申請入力データ!$G$20:$G$1006,事業申請入力データ!Z$20:Z$1006,"対象",事業申請入力データ!$C$20:$C$1006,事業申請出力結果!$B48,事業申請入力データ!$B$20:$B$1006,事業申請出力結果!$C$36)/SUMIF(事業申請入力データ!Z$20:Z$1006,"対象",事業申請入力データ!$G$20:$G$1006),0)</f>
        <v>0</v>
      </c>
      <c r="P48" s="206">
        <f>IFERROR(事業申請入力データ!AA$19*SUMIFS(事業申請入力データ!$G$20:$G$1006,事業申請入力データ!AA$20:AA$1006,"対象",事業申請入力データ!$C$20:$C$1006,事業申請出力結果!$B48,事業申請入力データ!$B$20:$B$1006,事業申請出力結果!$C$36)/SUMIF(事業申請入力データ!AA$20:AA$1006,"対象",事業申請入力データ!$G$20:$G$1006),0)</f>
        <v>0</v>
      </c>
      <c r="Q48" s="206">
        <f>SUM(D48:P48)</f>
        <v>0</v>
      </c>
      <c r="R48" s="223">
        <f>IFERROR(VLOOKUP($C$36,事業申請入力データ!$B$9:$E$14,4,0),0)</f>
        <v>0</v>
      </c>
      <c r="S48" s="256">
        <f t="shared" si="13"/>
        <v>0</v>
      </c>
      <c r="T48" s="528"/>
      <c r="Z48" s="92"/>
      <c r="AD48" s="98"/>
    </row>
    <row r="49" spans="1:30" ht="20.100000000000001" customHeight="1" thickBot="1">
      <c r="A49" s="516" t="s">
        <v>96</v>
      </c>
      <c r="B49" s="517"/>
      <c r="C49" s="200">
        <f t="shared" ref="C49:N49" si="26">SUM(C38:C48)</f>
        <v>0</v>
      </c>
      <c r="D49" s="201">
        <f t="shared" si="26"/>
        <v>0</v>
      </c>
      <c r="E49" s="201">
        <f t="shared" si="26"/>
        <v>0</v>
      </c>
      <c r="F49" s="201">
        <f t="shared" si="26"/>
        <v>0</v>
      </c>
      <c r="G49" s="201">
        <f t="shared" si="26"/>
        <v>0</v>
      </c>
      <c r="H49" s="201">
        <f t="shared" si="26"/>
        <v>0</v>
      </c>
      <c r="I49" s="201">
        <f t="shared" si="26"/>
        <v>0</v>
      </c>
      <c r="J49" s="201">
        <f t="shared" si="26"/>
        <v>0</v>
      </c>
      <c r="K49" s="201">
        <f t="shared" si="26"/>
        <v>0</v>
      </c>
      <c r="L49" s="201">
        <f t="shared" si="26"/>
        <v>0</v>
      </c>
      <c r="M49" s="201">
        <f t="shared" si="26"/>
        <v>0</v>
      </c>
      <c r="N49" s="201">
        <f t="shared" si="26"/>
        <v>0</v>
      </c>
      <c r="O49" s="201">
        <f>SUM(O38:O48)</f>
        <v>0</v>
      </c>
      <c r="P49" s="201">
        <f>SUM(P38:P48)</f>
        <v>0</v>
      </c>
      <c r="Q49" s="201">
        <f>SUM(D49:P49)</f>
        <v>0</v>
      </c>
      <c r="R49" s="202" t="s">
        <v>74</v>
      </c>
      <c r="S49" s="203">
        <f>SUM(S38:S48)</f>
        <v>0</v>
      </c>
      <c r="T49" s="204">
        <f>SUM(T38:T48)</f>
        <v>0</v>
      </c>
      <c r="AD49" s="97"/>
    </row>
    <row r="50" spans="1:30" ht="20.100000000000001" customHeight="1" thickBot="1"/>
    <row r="51" spans="1:30" ht="20.100000000000001" customHeight="1" thickBot="1">
      <c r="B51" s="40" t="s">
        <v>44</v>
      </c>
      <c r="C51" s="113">
        <f>事業申請入力データ!$B$12</f>
        <v>0</v>
      </c>
    </row>
    <row r="52" spans="1:30" ht="20.100000000000001" customHeight="1" thickBot="1">
      <c r="A52" s="454" t="s">
        <v>77</v>
      </c>
      <c r="B52" s="455"/>
      <c r="C52" s="46" t="s">
        <v>66</v>
      </c>
      <c r="D52" s="47" t="s">
        <v>67</v>
      </c>
      <c r="E52" s="198" t="s">
        <v>78</v>
      </c>
      <c r="F52" s="198" t="s">
        <v>79</v>
      </c>
      <c r="G52" s="198" t="s">
        <v>80</v>
      </c>
      <c r="H52" s="198" t="s">
        <v>81</v>
      </c>
      <c r="I52" s="198" t="s">
        <v>82</v>
      </c>
      <c r="J52" s="198" t="s">
        <v>83</v>
      </c>
      <c r="K52" s="198" t="s">
        <v>84</v>
      </c>
      <c r="L52" s="198" t="s">
        <v>85</v>
      </c>
      <c r="M52" s="198" t="s">
        <v>86</v>
      </c>
      <c r="N52" s="198" t="s">
        <v>87</v>
      </c>
      <c r="O52" s="198" t="s">
        <v>88</v>
      </c>
      <c r="P52" s="198" t="s">
        <v>89</v>
      </c>
      <c r="Q52" s="47" t="s">
        <v>90</v>
      </c>
      <c r="R52" s="48" t="s">
        <v>91</v>
      </c>
      <c r="S52" s="456" t="s">
        <v>92</v>
      </c>
      <c r="T52" s="457"/>
    </row>
    <row r="53" spans="1:30" ht="20.100000000000001" customHeight="1">
      <c r="A53" s="458" t="s">
        <v>302</v>
      </c>
      <c r="B53" s="180" t="s">
        <v>163</v>
      </c>
      <c r="C53" s="51">
        <f>SUMIFS(事業申請入力データ!$G$20:$G$1006,事業申請入力データ!$C$20:$C$1006,B53,事業申請入力データ!$B$20:$B$1006,事業申請出力結果!$C$51)</f>
        <v>0</v>
      </c>
      <c r="D53" s="52">
        <f>SUMIFS(事業申請入力データ!$H$20:$H$1006,事業申請入力データ!$C$20:$C$1006,B53,事業申請入力データ!$B$20:$B$1006,事業申請出力結果!$C$51)</f>
        <v>0</v>
      </c>
      <c r="E53" s="82">
        <f>IFERROR(事業申請入力データ!M$19*SUMIFS(事業申請入力データ!$G$20:$G$1006,事業申請入力データ!M$20:M$1006,"対象",事業申請入力データ!$C$20:$C$1006,事業申請出力結果!$B53,事業申請入力データ!$B$20:$B$1006,事業申請出力結果!$C$51)/SUMIF(事業申請入力データ!M$20:M$1006,"対象",事業申請入力データ!$G$20:$G$1006),0)</f>
        <v>0</v>
      </c>
      <c r="F53" s="82">
        <f>IFERROR(事業申請入力データ!N$19*SUMIFS(事業申請入力データ!$G$20:$G$1006,事業申請入力データ!N$20:N$1006,"対象",事業申請入力データ!$C$20:$C$1006,事業申請出力結果!$B53,事業申請入力データ!$B$20:$B$1006,事業申請出力結果!$C$51)/SUMIF(事業申請入力データ!N$20:N$1006,"対象",事業申請入力データ!$G$20:$G$1006),0)</f>
        <v>0</v>
      </c>
      <c r="G53" s="82">
        <f>IFERROR(事業申請入力データ!O$19*SUMIFS(事業申請入力データ!$G$20:$G$1006,事業申請入力データ!O$20:O$1006,"対象",事業申請入力データ!$C$20:$C$1006,事業申請出力結果!$B53,事業申請入力データ!$B$20:$B$1006,事業申請出力結果!$C$51)/SUMIF(事業申請入力データ!O$20:O$1006,"対象",事業申請入力データ!$G$20:$G$1006),0)</f>
        <v>0</v>
      </c>
      <c r="H53" s="82">
        <f>IFERROR(事業申請入力データ!P$19*SUMIFS(事業申請入力データ!$G$20:$G$1006,事業申請入力データ!P$20:P$1006,"対象",事業申請入力データ!$C$20:$C$1006,事業申請出力結果!$B53,事業申請入力データ!$B$20:$B$1006,事業申請出力結果!$C$51)/SUMIF(事業申請入力データ!P$20:P$1006,"対象",事業申請入力データ!$G$20:$G$1006),0)</f>
        <v>0</v>
      </c>
      <c r="I53" s="82">
        <f>IFERROR(事業申請入力データ!Q$19*SUMIFS(事業申請入力データ!$G$20:$G$1006,事業申請入力データ!Q$20:Q$1006,"対象",事業申請入力データ!$C$20:$C$1006,事業申請出力結果!$B53,事業申請入力データ!$B$20:$B$1006,事業申請出力結果!$C$51)/SUMIF(事業申請入力データ!Q$20:Q$1006,"対象",事業申請入力データ!$G$20:$G$1006),0)</f>
        <v>0</v>
      </c>
      <c r="J53" s="82">
        <f>IFERROR(事業申請入力データ!R$19*SUMIFS(事業申請入力データ!$G$20:$G$1006,事業申請入力データ!R$20:R$1006,"対象",事業申請入力データ!$C$20:$C$1006,事業申請出力結果!$B53,事業申請入力データ!$B$20:$B$1006,事業申請出力結果!$C$51)/SUMIF(事業申請入力データ!R$20:R$1006,"対象",事業申請入力データ!$G$20:$G$1006),0)</f>
        <v>0</v>
      </c>
      <c r="K53" s="82">
        <f>IFERROR(事業申請入力データ!S$19*SUMIFS(事業申請入力データ!$G$20:$G$1006,事業申請入力データ!S$20:S$1006,"対象",事業申請入力データ!$C$20:$C$1006,事業申請出力結果!$B53,事業申請入力データ!$B$20:$B$1006,事業申請出力結果!$C$51)/SUMIF(事業申請入力データ!S$20:S$1006,"対象",事業申請入力データ!$G$20:$G$1006),0)</f>
        <v>0</v>
      </c>
      <c r="L53" s="82">
        <f>IFERROR(事業申請入力データ!T$19*SUMIFS(事業申請入力データ!$G$20:$G$1006,事業申請入力データ!T$20:T$1006,"対象",事業申請入力データ!$C$20:$C$1006,事業申請出力結果!$B53,事業申請入力データ!$B$20:$B$1006,事業申請出力結果!$C$51)/SUMIF(事業申請入力データ!T$20:T$1006,"対象",事業申請入力データ!$G$20:$G$1006),0)</f>
        <v>0</v>
      </c>
      <c r="M53" s="82">
        <f>IFERROR(事業申請入力データ!U$19*SUMIFS(事業申請入力データ!$G$20:$G$1006,事業申請入力データ!U$20:U$1006,"対象",事業申請入力データ!$C$20:$C$1006,事業申請出力結果!$B53,事業申請入力データ!$B$20:$B$1006,事業申請出力結果!$C$51)/SUMIF(事業申請入力データ!U$20:U$1006,"対象",事業申請入力データ!$G$20:$G$1006),0)</f>
        <v>0</v>
      </c>
      <c r="N53" s="82">
        <f>IFERROR(事業申請入力データ!Y$19*SUMIFS(事業申請入力データ!$G$20:$G$1006,事業申請入力データ!Y$20:Y$1006,"対象",事業申請入力データ!$C$20:$C$1006,事業申請出力結果!$B53,事業申請入力データ!$B$20:$B$1006,事業申請出力結果!$C$51)/SUMIF(事業申請入力データ!Y$20:Y$1006,"対象",事業申請入力データ!$G$20:$G$1006),0)</f>
        <v>0</v>
      </c>
      <c r="O53" s="82">
        <f>IFERROR(事業申請入力データ!Z$19*SUMIFS(事業申請入力データ!$G$20:$G$1006,事業申請入力データ!Z$20:Z$1006,"対象",事業申請入力データ!$C$20:$C$1006,事業申請出力結果!$B53,事業申請入力データ!$B$20:$B$1006,事業申請出力結果!$C$51)/SUMIF(事業申請入力データ!Z$20:Z$1006,"対象",事業申請入力データ!$G$20:$G$1006),0)</f>
        <v>0</v>
      </c>
      <c r="P53" s="82">
        <f>IFERROR(事業申請入力データ!AA$19*SUMIFS(事業申請入力データ!$G$20:$G$1006,事業申請入力データ!AA$20:AA$1006,"対象",事業申請入力データ!$C$20:$C$1006,事業申請出力結果!$B53,事業申請入力データ!$B$20:$B$1006,事業申請出力結果!$C$51)/SUMIF(事業申請入力データ!AA$20:AA$1006,"対象",事業申請入力データ!$G$20:$G$1006),0)</f>
        <v>0</v>
      </c>
      <c r="Q53" s="52">
        <f>SUM(D53:P53)</f>
        <v>0</v>
      </c>
      <c r="R53" s="53">
        <f>IFERROR(VLOOKUP($C$51,事業申請入力データ!$B$9:$E$14,4,0),0)</f>
        <v>0</v>
      </c>
      <c r="S53" s="281">
        <f>ROUNDDOWN(Q53*R53,0)</f>
        <v>0</v>
      </c>
      <c r="T53" s="511">
        <f>SUM(S53:S61)</f>
        <v>0</v>
      </c>
    </row>
    <row r="54" spans="1:30" ht="20.100000000000001" customHeight="1">
      <c r="A54" s="459"/>
      <c r="B54" s="173" t="s">
        <v>167</v>
      </c>
      <c r="C54" s="56">
        <f>SUMIFS(事業申請入力データ!$G$20:$G$1006,事業申請入力データ!$C$20:$C$1006,B54,事業申請入力データ!$B$20:$B$1006,事業申請出力結果!$C$51)</f>
        <v>0</v>
      </c>
      <c r="D54" s="57">
        <f>SUMIFS(事業申請入力データ!$H$20:$H$1006,事業申請入力データ!$C$20:$C$1006,B54,事業申請入力データ!$B$20:$B$1006,事業申請出力結果!$C$51)</f>
        <v>0</v>
      </c>
      <c r="E54" s="57">
        <f>IFERROR(事業申請入力データ!M$19*SUMIFS(事業申請入力データ!$G$20:$G$1006,事業申請入力データ!M$20:M$1006,"対象",事業申請入力データ!$C$20:$C$1006,事業申請出力結果!$B54,事業申請入力データ!$B$20:$B$1006,事業申請出力結果!$C$51)/SUMIF(事業申請入力データ!M$20:M$1006,"対象",事業申請入力データ!$G$20:$G$1006),0)</f>
        <v>0</v>
      </c>
      <c r="F54" s="57">
        <f>IFERROR(事業申請入力データ!N$19*SUMIFS(事業申請入力データ!$G$20:$G$1006,事業申請入力データ!N$20:N$1006,"対象",事業申請入力データ!$C$20:$C$1006,事業申請出力結果!$B54,事業申請入力データ!$B$20:$B$1006,事業申請出力結果!$C$51)/SUMIF(事業申請入力データ!N$20:N$1006,"対象",事業申請入力データ!$G$20:$G$1006),0)</f>
        <v>0</v>
      </c>
      <c r="G54" s="57">
        <f>IFERROR(事業申請入力データ!O$19*SUMIFS(事業申請入力データ!$G$20:$G$1006,事業申請入力データ!O$20:O$1006,"対象",事業申請入力データ!$C$20:$C$1006,事業申請出力結果!$B54,事業申請入力データ!$B$20:$B$1006,事業申請出力結果!$C$51)/SUMIF(事業申請入力データ!O$20:O$1006,"対象",事業申請入力データ!$G$20:$G$1006),0)</f>
        <v>0</v>
      </c>
      <c r="H54" s="57">
        <f>IFERROR(事業申請入力データ!P$19*SUMIFS(事業申請入力データ!$G$20:$G$1006,事業申請入力データ!P$20:P$1006,"対象",事業申請入力データ!$C$20:$C$1006,事業申請出力結果!$B54,事業申請入力データ!$B$20:$B$1006,事業申請出力結果!$C$51)/SUMIF(事業申請入力データ!P$20:P$1006,"対象",事業申請入力データ!$G$20:$G$1006),0)</f>
        <v>0</v>
      </c>
      <c r="I54" s="57">
        <f>IFERROR(事業申請入力データ!Q$19*SUMIFS(事業申請入力データ!$G$20:$G$1006,事業申請入力データ!Q$20:Q$1006,"対象",事業申請入力データ!$C$20:$C$1006,事業申請出力結果!$B54,事業申請入力データ!$B$20:$B$1006,事業申請出力結果!$C$51)/SUMIF(事業申請入力データ!Q$20:Q$1006,"対象",事業申請入力データ!$G$20:$G$1006),0)</f>
        <v>0</v>
      </c>
      <c r="J54" s="57">
        <f>IFERROR(事業申請入力データ!R$19*SUMIFS(事業申請入力データ!$G$20:$G$1006,事業申請入力データ!R$20:R$1006,"対象",事業申請入力データ!$C$20:$C$1006,事業申請出力結果!$B54,事業申請入力データ!$B$20:$B$1006,事業申請出力結果!$C$51)/SUMIF(事業申請入力データ!R$20:R$1006,"対象",事業申請入力データ!$G$20:$G$1006),0)</f>
        <v>0</v>
      </c>
      <c r="K54" s="57">
        <f>IFERROR(事業申請入力データ!S$19*SUMIFS(事業申請入力データ!$G$20:$G$1006,事業申請入力データ!S$20:S$1006,"対象",事業申請入力データ!$C$20:$C$1006,事業申請出力結果!$B54,事業申請入力データ!$B$20:$B$1006,事業申請出力結果!$C$51)/SUMIF(事業申請入力データ!S$20:S$1006,"対象",事業申請入力データ!$G$20:$G$1006),0)</f>
        <v>0</v>
      </c>
      <c r="L54" s="57">
        <f>IFERROR(事業申請入力データ!T$19*SUMIFS(事業申請入力データ!$G$20:$G$1006,事業申請入力データ!T$20:T$1006,"対象",事業申請入力データ!$C$20:$C$1006,事業申請出力結果!$B54,事業申請入力データ!$B$20:$B$1006,事業申請出力結果!$C$51)/SUMIF(事業申請入力データ!T$20:T$1006,"対象",事業申請入力データ!$G$20:$G$1006),0)</f>
        <v>0</v>
      </c>
      <c r="M54" s="57">
        <f>IFERROR(事業申請入力データ!U$19*SUMIFS(事業申請入力データ!$G$20:$G$1006,事業申請入力データ!U$20:U$1006,"対象",事業申請入力データ!$C$20:$C$1006,事業申請出力結果!$B54,事業申請入力データ!$B$20:$B$1006,事業申請出力結果!$C$51)/SUMIF(事業申請入力データ!U$20:U$1006,"対象",事業申請入力データ!$G$20:$G$1006),0)</f>
        <v>0</v>
      </c>
      <c r="N54" s="57">
        <f>IFERROR(事業申請入力データ!Y$19*SUMIFS(事業申請入力データ!$G$20:$G$1006,事業申請入力データ!Y$20:Y$1006,"対象",事業申請入力データ!$C$20:$C$1006,事業申請出力結果!$B54,事業申請入力データ!$B$20:$B$1006,事業申請出力結果!$C$51)/SUMIF(事業申請入力データ!Y$20:Y$1006,"対象",事業申請入力データ!$G$20:$G$1006),0)</f>
        <v>0</v>
      </c>
      <c r="O54" s="57">
        <f>IFERROR(事業申請入力データ!Z$19*SUMIFS(事業申請入力データ!$G$20:$G$1006,事業申請入力データ!Z$20:Z$1006,"対象",事業申請入力データ!$C$20:$C$1006,事業申請出力結果!$B54,事業申請入力データ!$B$20:$B$1006,事業申請出力結果!$C$51)/SUMIF(事業申請入力データ!Z$20:Z$1006,"対象",事業申請入力データ!$G$20:$G$1006),0)</f>
        <v>0</v>
      </c>
      <c r="P54" s="57">
        <f>IFERROR(事業申請入力データ!AA$19*SUMIFS(事業申請入力データ!$G$20:$G$1006,事業申請入力データ!AA$20:AA$1006,"対象",事業申請入力データ!$C$20:$C$1006,事業申請出力結果!$B54,事業申請入力データ!$B$20:$B$1006,事業申請出力結果!$C$51)/SUMIF(事業申請入力データ!AA$20:AA$1006,"対象",事業申請入力データ!$G$20:$G$1006),0)</f>
        <v>0</v>
      </c>
      <c r="Q54" s="57">
        <f>SUM(D54:P54)</f>
        <v>0</v>
      </c>
      <c r="R54" s="59">
        <f>IFERROR(VLOOKUP($C$51,事業申請入力データ!$B$9:$E$14,4,0),0)</f>
        <v>0</v>
      </c>
      <c r="S54" s="282">
        <f>ROUNDDOWN(Q54*R54,0)</f>
        <v>0</v>
      </c>
      <c r="T54" s="512"/>
    </row>
    <row r="55" spans="1:30" ht="20.100000000000001" customHeight="1">
      <c r="A55" s="459"/>
      <c r="B55" s="173" t="s">
        <v>169</v>
      </c>
      <c r="C55" s="56">
        <f>SUMIFS(事業申請入力データ!$G$20:$G$1006,事業申請入力データ!$C$20:$C$1006,B55,事業申請入力データ!$B$20:$B$1006,事業申請出力結果!$C$51)</f>
        <v>0</v>
      </c>
      <c r="D55" s="57">
        <f>SUMIFS(事業申請入力データ!$H$20:$H$1006,事業申請入力データ!$C$20:$C$1006,B55,事業申請入力データ!$B$20:$B$1006,事業申請出力結果!$C$51)</f>
        <v>0</v>
      </c>
      <c r="E55" s="57">
        <f>IFERROR(事業申請入力データ!M$19*SUMIFS(事業申請入力データ!$G$20:$G$1006,事業申請入力データ!M$20:M$1006,"対象",事業申請入力データ!$C$20:$C$1006,事業申請出力結果!$B55,事業申請入力データ!$B$20:$B$1006,事業申請出力結果!$C$51)/SUMIF(事業申請入力データ!M$20:M$1006,"対象",事業申請入力データ!$G$20:$G$1006),0)</f>
        <v>0</v>
      </c>
      <c r="F55" s="57">
        <f>IFERROR(事業申請入力データ!N$19*SUMIFS(事業申請入力データ!$G$20:$G$1006,事業申請入力データ!N$20:N$1006,"対象",事業申請入力データ!$C$20:$C$1006,事業申請出力結果!$B55,事業申請入力データ!$B$20:$B$1006,事業申請出力結果!$C$51)/SUMIF(事業申請入力データ!N$20:N$1006,"対象",事業申請入力データ!$G$20:$G$1006),0)</f>
        <v>0</v>
      </c>
      <c r="G55" s="57">
        <f>IFERROR(事業申請入力データ!O$19*SUMIFS(事業申請入力データ!$G$20:$G$1006,事業申請入力データ!O$20:O$1006,"対象",事業申請入力データ!$C$20:$C$1006,事業申請出力結果!$B55,事業申請入力データ!$B$20:$B$1006,事業申請出力結果!$C$51)/SUMIF(事業申請入力データ!O$20:O$1006,"対象",事業申請入力データ!$G$20:$G$1006),0)</f>
        <v>0</v>
      </c>
      <c r="H55" s="57">
        <f>IFERROR(事業申請入力データ!P$19*SUMIFS(事業申請入力データ!$G$20:$G$1006,事業申請入力データ!P$20:P$1006,"対象",事業申請入力データ!$C$20:$C$1006,事業申請出力結果!$B55,事業申請入力データ!$B$20:$B$1006,事業申請出力結果!$C$51)/SUMIF(事業申請入力データ!P$20:P$1006,"対象",事業申請入力データ!$G$20:$G$1006),0)</f>
        <v>0</v>
      </c>
      <c r="I55" s="57">
        <f>IFERROR(事業申請入力データ!Q$19*SUMIFS(事業申請入力データ!$G$20:$G$1006,事業申請入力データ!Q$20:Q$1006,"対象",事業申請入力データ!$C$20:$C$1006,事業申請出力結果!$B55,事業申請入力データ!$B$20:$B$1006,事業申請出力結果!$C$51)/SUMIF(事業申請入力データ!Q$20:Q$1006,"対象",事業申請入力データ!$G$20:$G$1006),0)</f>
        <v>0</v>
      </c>
      <c r="J55" s="57">
        <f>IFERROR(事業申請入力データ!R$19*SUMIFS(事業申請入力データ!$G$20:$G$1006,事業申請入力データ!R$20:R$1006,"対象",事業申請入力データ!$C$20:$C$1006,事業申請出力結果!$B55,事業申請入力データ!$B$20:$B$1006,事業申請出力結果!$C$51)/SUMIF(事業申請入力データ!R$20:R$1006,"対象",事業申請入力データ!$G$20:$G$1006),0)</f>
        <v>0</v>
      </c>
      <c r="K55" s="57">
        <f>IFERROR(事業申請入力データ!S$19*SUMIFS(事業申請入力データ!$G$20:$G$1006,事業申請入力データ!S$20:S$1006,"対象",事業申請入力データ!$C$20:$C$1006,事業申請出力結果!$B55,事業申請入力データ!$B$20:$B$1006,事業申請出力結果!$C$51)/SUMIF(事業申請入力データ!S$20:S$1006,"対象",事業申請入力データ!$G$20:$G$1006),0)</f>
        <v>0</v>
      </c>
      <c r="L55" s="57">
        <f>IFERROR(事業申請入力データ!T$19*SUMIFS(事業申請入力データ!$G$20:$G$1006,事業申請入力データ!T$20:T$1006,"対象",事業申請入力データ!$C$20:$C$1006,事業申請出力結果!$B55,事業申請入力データ!$B$20:$B$1006,事業申請出力結果!$C$51)/SUMIF(事業申請入力データ!T$20:T$1006,"対象",事業申請入力データ!$G$20:$G$1006),0)</f>
        <v>0</v>
      </c>
      <c r="M55" s="57">
        <f>IFERROR(事業申請入力データ!U$19*SUMIFS(事業申請入力データ!$G$20:$G$1006,事業申請入力データ!U$20:U$1006,"対象",事業申請入力データ!$C$20:$C$1006,事業申請出力結果!$B55,事業申請入力データ!$B$20:$B$1006,事業申請出力結果!$C$51)/SUMIF(事業申請入力データ!U$20:U$1006,"対象",事業申請入力データ!$G$20:$G$1006),0)</f>
        <v>0</v>
      </c>
      <c r="N55" s="57">
        <f>IFERROR(事業申請入力データ!Y$19*SUMIFS(事業申請入力データ!$G$20:$G$1006,事業申請入力データ!Y$20:Y$1006,"対象",事業申請入力データ!$C$20:$C$1006,事業申請出力結果!$B55,事業申請入力データ!$B$20:$B$1006,事業申請出力結果!$C$51)/SUMIF(事業申請入力データ!Y$20:Y$1006,"対象",事業申請入力データ!$G$20:$G$1006),0)</f>
        <v>0</v>
      </c>
      <c r="O55" s="57">
        <f>IFERROR(事業申請入力データ!Z$19*SUMIFS(事業申請入力データ!$G$20:$G$1006,事業申請入力データ!Z$20:Z$1006,"対象",事業申請入力データ!$C$20:$C$1006,事業申請出力結果!$B55,事業申請入力データ!$B$20:$B$1006,事業申請出力結果!$C$51)/SUMIF(事業申請入力データ!Z$20:Z$1006,"対象",事業申請入力データ!$G$20:$G$1006),0)</f>
        <v>0</v>
      </c>
      <c r="P55" s="57">
        <f>IFERROR(事業申請入力データ!AA$19*SUMIFS(事業申請入力データ!$G$20:$G$1006,事業申請入力データ!AA$20:AA$1006,"対象",事業申請入力データ!$C$20:$C$1006,事業申請出力結果!$B55,事業申請入力データ!$B$20:$B$1006,事業申請出力結果!$C$51)/SUMIF(事業申請入力データ!AA$20:AA$1006,"対象",事業申請入力データ!$G$20:$G$1006),0)</f>
        <v>0</v>
      </c>
      <c r="Q55" s="57">
        <f>SUM(D55:P55)</f>
        <v>0</v>
      </c>
      <c r="R55" s="59">
        <f>IFERROR(VLOOKUP($C$51,事業申請入力データ!$B$9:$E$14,4,0),0)</f>
        <v>0</v>
      </c>
      <c r="S55" s="282">
        <f>ROUNDDOWN(Q55*R55,0)</f>
        <v>0</v>
      </c>
      <c r="T55" s="512"/>
    </row>
    <row r="56" spans="1:30" ht="20.100000000000001" customHeight="1">
      <c r="A56" s="459"/>
      <c r="B56" s="173" t="s">
        <v>178</v>
      </c>
      <c r="C56" s="56">
        <f>SUMIFS(事業申請入力データ!$G$20:$G$1006,事業申請入力データ!$C$20:$C$1006,B56,事業申請入力データ!$B$20:$B$1006,事業申請出力結果!$C$51)</f>
        <v>0</v>
      </c>
      <c r="D56" s="57">
        <f>SUMIFS(事業申請入力データ!$H$20:$H$1006,事業申請入力データ!$C$20:$C$1006,B56,事業申請入力データ!$B$20:$B$1006,事業申請出力結果!$C$51)</f>
        <v>0</v>
      </c>
      <c r="E56" s="57">
        <f>IFERROR(事業申請入力データ!M$19*SUMIFS(事業申請入力データ!$G$20:$G$1006,事業申請入力データ!M$20:M$1006,"対象",事業申請入力データ!$C$20:$C$1006,事業申請出力結果!$B56,事業申請入力データ!$B$20:$B$1006,事業申請出力結果!$C$51)/SUMIF(事業申請入力データ!M$20:M$1006,"対象",事業申請入力データ!$G$20:$G$1006),0)</f>
        <v>0</v>
      </c>
      <c r="F56" s="57">
        <f>IFERROR(事業申請入力データ!N$19*SUMIFS(事業申請入力データ!$G$20:$G$1006,事業申請入力データ!N$20:N$1006,"対象",事業申請入力データ!$C$20:$C$1006,事業申請出力結果!$B56,事業申請入力データ!$B$20:$B$1006,事業申請出力結果!$C$51)/SUMIF(事業申請入力データ!N$20:N$1006,"対象",事業申請入力データ!$G$20:$G$1006),0)</f>
        <v>0</v>
      </c>
      <c r="G56" s="57">
        <f>IFERROR(事業申請入力データ!O$19*SUMIFS(事業申請入力データ!$G$20:$G$1006,事業申請入力データ!O$20:O$1006,"対象",事業申請入力データ!$C$20:$C$1006,事業申請出力結果!$B56,事業申請入力データ!$B$20:$B$1006,事業申請出力結果!$C$51)/SUMIF(事業申請入力データ!O$20:O$1006,"対象",事業申請入力データ!$G$20:$G$1006),0)</f>
        <v>0</v>
      </c>
      <c r="H56" s="57">
        <f>IFERROR(事業申請入力データ!P$19*SUMIFS(事業申請入力データ!$G$20:$G$1006,事業申請入力データ!P$20:P$1006,"対象",事業申請入力データ!$C$20:$C$1006,事業申請出力結果!$B56,事業申請入力データ!$B$20:$B$1006,事業申請出力結果!$C$51)/SUMIF(事業申請入力データ!P$20:P$1006,"対象",事業申請入力データ!$G$20:$G$1006),0)</f>
        <v>0</v>
      </c>
      <c r="I56" s="57">
        <f>IFERROR(事業申請入力データ!Q$19*SUMIFS(事業申請入力データ!$G$20:$G$1006,事業申請入力データ!Q$20:Q$1006,"対象",事業申請入力データ!$C$20:$C$1006,事業申請出力結果!$B56,事業申請入力データ!$B$20:$B$1006,事業申請出力結果!$C$51)/SUMIF(事業申請入力データ!Q$20:Q$1006,"対象",事業申請入力データ!$G$20:$G$1006),0)</f>
        <v>0</v>
      </c>
      <c r="J56" s="57">
        <f>IFERROR(事業申請入力データ!R$19*SUMIFS(事業申請入力データ!$G$20:$G$1006,事業申請入力データ!R$20:R$1006,"対象",事業申請入力データ!$C$20:$C$1006,事業申請出力結果!$B56,事業申請入力データ!$B$20:$B$1006,事業申請出力結果!$C$51)/SUMIF(事業申請入力データ!R$20:R$1006,"対象",事業申請入力データ!$G$20:$G$1006),0)</f>
        <v>0</v>
      </c>
      <c r="K56" s="57">
        <f>IFERROR(事業申請入力データ!S$19*SUMIFS(事業申請入力データ!$G$20:$G$1006,事業申請入力データ!S$20:S$1006,"対象",事業申請入力データ!$C$20:$C$1006,事業申請出力結果!$B56,事業申請入力データ!$B$20:$B$1006,事業申請出力結果!$C$51)/SUMIF(事業申請入力データ!S$20:S$1006,"対象",事業申請入力データ!$G$20:$G$1006),0)</f>
        <v>0</v>
      </c>
      <c r="L56" s="57">
        <f>IFERROR(事業申請入力データ!T$19*SUMIFS(事業申請入力データ!$G$20:$G$1006,事業申請入力データ!T$20:T$1006,"対象",事業申請入力データ!$C$20:$C$1006,事業申請出力結果!$B56,事業申請入力データ!$B$20:$B$1006,事業申請出力結果!$C$51)/SUMIF(事業申請入力データ!T$20:T$1006,"対象",事業申請入力データ!$G$20:$G$1006),0)</f>
        <v>0</v>
      </c>
      <c r="M56" s="57">
        <f>IFERROR(事業申請入力データ!U$19*SUMIFS(事業申請入力データ!$G$20:$G$1006,事業申請入力データ!U$20:U$1006,"対象",事業申請入力データ!$C$20:$C$1006,事業申請出力結果!$B56,事業申請入力データ!$B$20:$B$1006,事業申請出力結果!$C$51)/SUMIF(事業申請入力データ!U$20:U$1006,"対象",事業申請入力データ!$G$20:$G$1006),0)</f>
        <v>0</v>
      </c>
      <c r="N56" s="57">
        <f>IFERROR(事業申請入力データ!Y$19*SUMIFS(事業申請入力データ!$G$20:$G$1006,事業申請入力データ!Y$20:Y$1006,"対象",事業申請入力データ!$C$20:$C$1006,事業申請出力結果!$B56,事業申請入力データ!$B$20:$B$1006,事業申請出力結果!$C$51)/SUMIF(事業申請入力データ!Y$20:Y$1006,"対象",事業申請入力データ!$G$20:$G$1006),0)</f>
        <v>0</v>
      </c>
      <c r="O56" s="57">
        <f>IFERROR(事業申請入力データ!Z$19*SUMIFS(事業申請入力データ!$G$20:$G$1006,事業申請入力データ!Z$20:Z$1006,"対象",事業申請入力データ!$C$20:$C$1006,事業申請出力結果!$B56,事業申請入力データ!$B$20:$B$1006,事業申請出力結果!$C$51)/SUMIF(事業申請入力データ!Z$20:Z$1006,"対象",事業申請入力データ!$G$20:$G$1006),0)</f>
        <v>0</v>
      </c>
      <c r="P56" s="57">
        <f>IFERROR(事業申請入力データ!AA$19*SUMIFS(事業申請入力データ!$G$20:$G$1006,事業申請入力データ!AA$20:AA$1006,"対象",事業申請入力データ!$C$20:$C$1006,事業申請出力結果!$B56,事業申請入力データ!$B$20:$B$1006,事業申請出力結果!$C$51)/SUMIF(事業申請入力データ!AA$20:AA$1006,"対象",事業申請入力データ!$G$20:$G$1006),0)</f>
        <v>0</v>
      </c>
      <c r="Q56" s="57">
        <f t="shared" ref="Q56:Q62" si="27">SUM(D56:P56)</f>
        <v>0</v>
      </c>
      <c r="R56" s="59">
        <f>IFERROR(VLOOKUP($C$51,事業申請入力データ!$B$9:$E$14,4,0),0)</f>
        <v>0</v>
      </c>
      <c r="S56" s="282">
        <f>ROUNDDOWN(Q56*R56,0)</f>
        <v>0</v>
      </c>
      <c r="T56" s="512"/>
    </row>
    <row r="57" spans="1:30" ht="20.100000000000001" customHeight="1">
      <c r="A57" s="459"/>
      <c r="B57" s="173" t="s">
        <v>170</v>
      </c>
      <c r="C57" s="56">
        <f>SUMIFS(事業申請入力データ!$G$20:$G$1006,事業申請入力データ!$C$20:$C$1006,B57,事業申請入力データ!$B$20:$B$1006,事業申請出力結果!$C$51)</f>
        <v>0</v>
      </c>
      <c r="D57" s="57">
        <f>SUMIFS(事業申請入力データ!$H$20:$H$1006,事業申請入力データ!$C$20:$C$1006,B57,事業申請入力データ!$B$20:$B$1006,事業申請出力結果!$C$51)</f>
        <v>0</v>
      </c>
      <c r="E57" s="57">
        <f>IFERROR(事業申請入力データ!M$19*SUMIFS(事業申請入力データ!$G$20:$G$1006,事業申請入力データ!M$20:M$1006,"対象",事業申請入力データ!$C$20:$C$1006,事業申請出力結果!$B57,事業申請入力データ!$B$20:$B$1006,事業申請出力結果!$C$51)/SUMIF(事業申請入力データ!M$20:M$1006,"対象",事業申請入力データ!$G$20:$G$1006),0)</f>
        <v>0</v>
      </c>
      <c r="F57" s="57">
        <f>IFERROR(事業申請入力データ!N$19*SUMIFS(事業申請入力データ!$G$20:$G$1006,事業申請入力データ!N$20:N$1006,"対象",事業申請入力データ!$C$20:$C$1006,事業申請出力結果!$B57,事業申請入力データ!$B$20:$B$1006,事業申請出力結果!$C$51)/SUMIF(事業申請入力データ!N$20:N$1006,"対象",事業申請入力データ!$G$20:$G$1006),0)</f>
        <v>0</v>
      </c>
      <c r="G57" s="57">
        <f>IFERROR(事業申請入力データ!O$19*SUMIFS(事業申請入力データ!$G$20:$G$1006,事業申請入力データ!O$20:O$1006,"対象",事業申請入力データ!$C$20:$C$1006,事業申請出力結果!$B57,事業申請入力データ!$B$20:$B$1006,事業申請出力結果!$C$51)/SUMIF(事業申請入力データ!O$20:O$1006,"対象",事業申請入力データ!$G$20:$G$1006),0)</f>
        <v>0</v>
      </c>
      <c r="H57" s="57">
        <f>IFERROR(事業申請入力データ!P$19*SUMIFS(事業申請入力データ!$G$20:$G$1006,事業申請入力データ!P$20:P$1006,"対象",事業申請入力データ!$C$20:$C$1006,事業申請出力結果!$B57,事業申請入力データ!$B$20:$B$1006,事業申請出力結果!$C$51)/SUMIF(事業申請入力データ!P$20:P$1006,"対象",事業申請入力データ!$G$20:$G$1006),0)</f>
        <v>0</v>
      </c>
      <c r="I57" s="57">
        <f>IFERROR(事業申請入力データ!Q$19*SUMIFS(事業申請入力データ!$G$20:$G$1006,事業申請入力データ!Q$20:Q$1006,"対象",事業申請入力データ!$C$20:$C$1006,事業申請出力結果!$B57,事業申請入力データ!$B$20:$B$1006,事業申請出力結果!$C$51)/SUMIF(事業申請入力データ!Q$20:Q$1006,"対象",事業申請入力データ!$G$20:$G$1006),0)</f>
        <v>0</v>
      </c>
      <c r="J57" s="57">
        <f>IFERROR(事業申請入力データ!R$19*SUMIFS(事業申請入力データ!$G$20:$G$1006,事業申請入力データ!R$20:R$1006,"対象",事業申請入力データ!$C$20:$C$1006,事業申請出力結果!$B57,事業申請入力データ!$B$20:$B$1006,事業申請出力結果!$C$51)/SUMIF(事業申請入力データ!R$20:R$1006,"対象",事業申請入力データ!$G$20:$G$1006),0)</f>
        <v>0</v>
      </c>
      <c r="K57" s="57">
        <f>IFERROR(事業申請入力データ!S$19*SUMIFS(事業申請入力データ!$G$20:$G$1006,事業申請入力データ!S$20:S$1006,"対象",事業申請入力データ!$C$20:$C$1006,事業申請出力結果!$B57,事業申請入力データ!$B$20:$B$1006,事業申請出力結果!$C$51)/SUMIF(事業申請入力データ!S$20:S$1006,"対象",事業申請入力データ!$G$20:$G$1006),0)</f>
        <v>0</v>
      </c>
      <c r="L57" s="57">
        <f>IFERROR(事業申請入力データ!T$19*SUMIFS(事業申請入力データ!$G$20:$G$1006,事業申請入力データ!T$20:T$1006,"対象",事業申請入力データ!$C$20:$C$1006,事業申請出力結果!$B57,事業申請入力データ!$B$20:$B$1006,事業申請出力結果!$C$51)/SUMIF(事業申請入力データ!T$20:T$1006,"対象",事業申請入力データ!$G$20:$G$1006),0)</f>
        <v>0</v>
      </c>
      <c r="M57" s="57">
        <f>IFERROR(事業申請入力データ!U$19*SUMIFS(事業申請入力データ!$G$20:$G$1006,事業申請入力データ!U$20:U$1006,"対象",事業申請入力データ!$C$20:$C$1006,事業申請出力結果!$B57,事業申請入力データ!$B$20:$B$1006,事業申請出力結果!$C$51)/SUMIF(事業申請入力データ!U$20:U$1006,"対象",事業申請入力データ!$G$20:$G$1006),0)</f>
        <v>0</v>
      </c>
      <c r="N57" s="57">
        <f>IFERROR(事業申請入力データ!Y$19*SUMIFS(事業申請入力データ!$G$20:$G$1006,事業申請入力データ!Y$20:Y$1006,"対象",事業申請入力データ!$C$20:$C$1006,事業申請出力結果!$B57,事業申請入力データ!$B$20:$B$1006,事業申請出力結果!$C$51)/SUMIF(事業申請入力データ!Y$20:Y$1006,"対象",事業申請入力データ!$G$20:$G$1006),0)</f>
        <v>0</v>
      </c>
      <c r="O57" s="57">
        <f>IFERROR(事業申請入力データ!Z$19*SUMIFS(事業申請入力データ!$G$20:$G$1006,事業申請入力データ!Z$20:Z$1006,"対象",事業申請入力データ!$C$20:$C$1006,事業申請出力結果!$B57,事業申請入力データ!$B$20:$B$1006,事業申請出力結果!$C$51)/SUMIF(事業申請入力データ!Z$20:Z$1006,"対象",事業申請入力データ!$G$20:$G$1006),0)</f>
        <v>0</v>
      </c>
      <c r="P57" s="57">
        <f>IFERROR(事業申請入力データ!AA$19*SUMIFS(事業申請入力データ!$G$20:$G$1006,事業申請入力データ!AA$20:AA$1006,"対象",事業申請入力データ!$C$20:$C$1006,事業申請出力結果!$B57,事業申請入力データ!$B$20:$B$1006,事業申請出力結果!$C$51)/SUMIF(事業申請入力データ!AA$20:AA$1006,"対象",事業申請入力データ!$G$20:$G$1006),0)</f>
        <v>0</v>
      </c>
      <c r="Q57" s="57">
        <f t="shared" si="27"/>
        <v>0</v>
      </c>
      <c r="R57" s="59">
        <f>IFERROR(VLOOKUP($C$51,事業申請入力データ!$B$9:$E$14,4,0),0)</f>
        <v>0</v>
      </c>
      <c r="S57" s="282">
        <f t="shared" ref="S57:S58" si="28">ROUNDDOWN(Q57*R57,0)</f>
        <v>0</v>
      </c>
      <c r="T57" s="512"/>
    </row>
    <row r="58" spans="1:30" ht="20.100000000000001" customHeight="1">
      <c r="A58" s="459"/>
      <c r="B58" s="173" t="s">
        <v>171</v>
      </c>
      <c r="C58" s="56">
        <f>SUMIFS(事業申請入力データ!$G$20:$G$1006,事業申請入力データ!$C$20:$C$1006,B58,事業申請入力データ!$B$20:$B$1006,事業申請出力結果!$C$51)</f>
        <v>0</v>
      </c>
      <c r="D58" s="57">
        <f>SUMIFS(事業申請入力データ!$H$20:$H$1006,事業申請入力データ!$C$20:$C$1006,B58,事業申請入力データ!$B$20:$B$1006,事業申請出力結果!$C$51)</f>
        <v>0</v>
      </c>
      <c r="E58" s="57">
        <f>IFERROR(事業申請入力データ!M$19*SUMIFS(事業申請入力データ!$G$20:$G$1006,事業申請入力データ!M$20:M$1006,"対象",事業申請入力データ!$C$20:$C$1006,事業申請出力結果!$B58,事業申請入力データ!$B$20:$B$1006,事業申請出力結果!$C$51)/SUMIF(事業申請入力データ!M$20:M$1006,"対象",事業申請入力データ!$G$20:$G$1006),0)</f>
        <v>0</v>
      </c>
      <c r="F58" s="57">
        <f>IFERROR(事業申請入力データ!N$19*SUMIFS(事業申請入力データ!$G$20:$G$1006,事業申請入力データ!N$20:N$1006,"対象",事業申請入力データ!$C$20:$C$1006,事業申請出力結果!$B58,事業申請入力データ!$B$20:$B$1006,事業申請出力結果!$C$51)/SUMIF(事業申請入力データ!N$20:N$1006,"対象",事業申請入力データ!$G$20:$G$1006),0)</f>
        <v>0</v>
      </c>
      <c r="G58" s="57">
        <f>IFERROR(事業申請入力データ!O$19*SUMIFS(事業申請入力データ!$G$20:$G$1006,事業申請入力データ!O$20:O$1006,"対象",事業申請入力データ!$C$20:$C$1006,事業申請出力結果!$B58,事業申請入力データ!$B$20:$B$1006,事業申請出力結果!$C$51)/SUMIF(事業申請入力データ!O$20:O$1006,"対象",事業申請入力データ!$G$20:$G$1006),0)</f>
        <v>0</v>
      </c>
      <c r="H58" s="57">
        <f>IFERROR(事業申請入力データ!P$19*SUMIFS(事業申請入力データ!$G$20:$G$1006,事業申請入力データ!P$20:P$1006,"対象",事業申請入力データ!$C$20:$C$1006,事業申請出力結果!$B58,事業申請入力データ!$B$20:$B$1006,事業申請出力結果!$C$51)/SUMIF(事業申請入力データ!P$20:P$1006,"対象",事業申請入力データ!$G$20:$G$1006),0)</f>
        <v>0</v>
      </c>
      <c r="I58" s="57">
        <f>IFERROR(事業申請入力データ!Q$19*SUMIFS(事業申請入力データ!$G$20:$G$1006,事業申請入力データ!Q$20:Q$1006,"対象",事業申請入力データ!$C$20:$C$1006,事業申請出力結果!$B58,事業申請入力データ!$B$20:$B$1006,事業申請出力結果!$C$51)/SUMIF(事業申請入力データ!Q$20:Q$1006,"対象",事業申請入力データ!$G$20:$G$1006),0)</f>
        <v>0</v>
      </c>
      <c r="J58" s="57">
        <f>IFERROR(事業申請入力データ!R$19*SUMIFS(事業申請入力データ!$G$20:$G$1006,事業申請入力データ!R$20:R$1006,"対象",事業申請入力データ!$C$20:$C$1006,事業申請出力結果!$B58,事業申請入力データ!$B$20:$B$1006,事業申請出力結果!$C$51)/SUMIF(事業申請入力データ!R$20:R$1006,"対象",事業申請入力データ!$G$20:$G$1006),0)</f>
        <v>0</v>
      </c>
      <c r="K58" s="57">
        <f>IFERROR(事業申請入力データ!S$19*SUMIFS(事業申請入力データ!$G$20:$G$1006,事業申請入力データ!S$20:S$1006,"対象",事業申請入力データ!$C$20:$C$1006,事業申請出力結果!$B58,事業申請入力データ!$B$20:$B$1006,事業申請出力結果!$C$51)/SUMIF(事業申請入力データ!S$20:S$1006,"対象",事業申請入力データ!$G$20:$G$1006),0)</f>
        <v>0</v>
      </c>
      <c r="L58" s="57">
        <f>IFERROR(事業申請入力データ!T$19*SUMIFS(事業申請入力データ!$G$20:$G$1006,事業申請入力データ!T$20:T$1006,"対象",事業申請入力データ!$C$20:$C$1006,事業申請出力結果!$B58,事業申請入力データ!$B$20:$B$1006,事業申請出力結果!$C$51)/SUMIF(事業申請入力データ!T$20:T$1006,"対象",事業申請入力データ!$G$20:$G$1006),0)</f>
        <v>0</v>
      </c>
      <c r="M58" s="57">
        <f>IFERROR(事業申請入力データ!U$19*SUMIFS(事業申請入力データ!$G$20:$G$1006,事業申請入力データ!U$20:U$1006,"対象",事業申請入力データ!$C$20:$C$1006,事業申請出力結果!$B58,事業申請入力データ!$B$20:$B$1006,事業申請出力結果!$C$51)/SUMIF(事業申請入力データ!U$20:U$1006,"対象",事業申請入力データ!$G$20:$G$1006),0)</f>
        <v>0</v>
      </c>
      <c r="N58" s="57">
        <f>IFERROR(事業申請入力データ!Y$19*SUMIFS(事業申請入力データ!$G$20:$G$1006,事業申請入力データ!Y$20:Y$1006,"対象",事業申請入力データ!$C$20:$C$1006,事業申請出力結果!$B58,事業申請入力データ!$B$20:$B$1006,事業申請出力結果!$C$51)/SUMIF(事業申請入力データ!Y$20:Y$1006,"対象",事業申請入力データ!$G$20:$G$1006),0)</f>
        <v>0</v>
      </c>
      <c r="O58" s="57">
        <f>IFERROR(事業申請入力データ!Z$19*SUMIFS(事業申請入力データ!$G$20:$G$1006,事業申請入力データ!Z$20:Z$1006,"対象",事業申請入力データ!$C$20:$C$1006,事業申請出力結果!$B58,事業申請入力データ!$B$20:$B$1006,事業申請出力結果!$C$51)/SUMIF(事業申請入力データ!Z$20:Z$1006,"対象",事業申請入力データ!$G$20:$G$1006),0)</f>
        <v>0</v>
      </c>
      <c r="P58" s="57">
        <f>IFERROR(事業申請入力データ!AA$19*SUMIFS(事業申請入力データ!$G$20:$G$1006,事業申請入力データ!AA$20:AA$1006,"対象",事業申請入力データ!$C$20:$C$1006,事業申請出力結果!$B58,事業申請入力データ!$B$20:$B$1006,事業申請出力結果!$C$51)/SUMIF(事業申請入力データ!AA$20:AA$1006,"対象",事業申請入力データ!$G$20:$G$1006),0)</f>
        <v>0</v>
      </c>
      <c r="Q58" s="57">
        <f t="shared" si="27"/>
        <v>0</v>
      </c>
      <c r="R58" s="59">
        <f>IFERROR(VLOOKUP($C$51,事業申請入力データ!$B$9:$E$14,4,0),0)</f>
        <v>0</v>
      </c>
      <c r="S58" s="282">
        <f t="shared" si="28"/>
        <v>0</v>
      </c>
      <c r="T58" s="512"/>
    </row>
    <row r="59" spans="1:30" ht="20.100000000000001" customHeight="1">
      <c r="A59" s="459"/>
      <c r="B59" s="173" t="s">
        <v>173</v>
      </c>
      <c r="C59" s="56">
        <f>SUMIFS(事業申請入力データ!$G$20:$G$1006,事業申請入力データ!$C$20:$C$1006,B59,事業申請入力データ!$B$20:$B$1006,事業申請出力結果!$C$51)</f>
        <v>0</v>
      </c>
      <c r="D59" s="57">
        <f>SUMIFS(事業申請入力データ!$H$20:$H$1006,事業申請入力データ!$C$20:$C$1006,B59,事業申請入力データ!$B$20:$B$1006,事業申請出力結果!$C$51)</f>
        <v>0</v>
      </c>
      <c r="E59" s="57">
        <f>IFERROR(事業申請入力データ!M$19*SUMIFS(事業申請入力データ!$G$20:$G$1006,事業申請入力データ!M$20:M$1006,"対象",事業申請入力データ!$C$20:$C$1006,事業申請出力結果!$B59,事業申請入力データ!$B$20:$B$1006,事業申請出力結果!$C$51)/SUMIF(事業申請入力データ!M$20:M$1006,"対象",事業申請入力データ!$G$20:$G$1006),0)</f>
        <v>0</v>
      </c>
      <c r="F59" s="57">
        <f>IFERROR(事業申請入力データ!N$19*SUMIFS(事業申請入力データ!$G$20:$G$1006,事業申請入力データ!N$20:N$1006,"対象",事業申請入力データ!$C$20:$C$1006,事業申請出力結果!$B59,事業申請入力データ!$B$20:$B$1006,事業申請出力結果!$C$51)/SUMIF(事業申請入力データ!N$20:N$1006,"対象",事業申請入力データ!$G$20:$G$1006),0)</f>
        <v>0</v>
      </c>
      <c r="G59" s="57">
        <f>IFERROR(事業申請入力データ!O$19*SUMIFS(事業申請入力データ!$G$20:$G$1006,事業申請入力データ!O$20:O$1006,"対象",事業申請入力データ!$C$20:$C$1006,事業申請出力結果!$B59,事業申請入力データ!$B$20:$B$1006,事業申請出力結果!$C$51)/SUMIF(事業申請入力データ!O$20:O$1006,"対象",事業申請入力データ!$G$20:$G$1006),0)</f>
        <v>0</v>
      </c>
      <c r="H59" s="57">
        <f>IFERROR(事業申請入力データ!P$19*SUMIFS(事業申請入力データ!$G$20:$G$1006,事業申請入力データ!P$20:P$1006,"対象",事業申請入力データ!$C$20:$C$1006,事業申請出力結果!$B59,事業申請入力データ!$B$20:$B$1006,事業申請出力結果!$C$51)/SUMIF(事業申請入力データ!P$20:P$1006,"対象",事業申請入力データ!$G$20:$G$1006),0)</f>
        <v>0</v>
      </c>
      <c r="I59" s="57">
        <f>IFERROR(事業申請入力データ!Q$19*SUMIFS(事業申請入力データ!$G$20:$G$1006,事業申請入力データ!Q$20:Q$1006,"対象",事業申請入力データ!$C$20:$C$1006,事業申請出力結果!$B59,事業申請入力データ!$B$20:$B$1006,事業申請出力結果!$C$51)/SUMIF(事業申請入力データ!Q$20:Q$1006,"対象",事業申請入力データ!$G$20:$G$1006),0)</f>
        <v>0</v>
      </c>
      <c r="J59" s="57">
        <f>IFERROR(事業申請入力データ!R$19*SUMIFS(事業申請入力データ!$G$20:$G$1006,事業申請入力データ!R$20:R$1006,"対象",事業申請入力データ!$C$20:$C$1006,事業申請出力結果!$B59,事業申請入力データ!$B$20:$B$1006,事業申請出力結果!$C$51)/SUMIF(事業申請入力データ!R$20:R$1006,"対象",事業申請入力データ!$G$20:$G$1006),0)</f>
        <v>0</v>
      </c>
      <c r="K59" s="57">
        <f>IFERROR(事業申請入力データ!S$19*SUMIFS(事業申請入力データ!$G$20:$G$1006,事業申請入力データ!S$20:S$1006,"対象",事業申請入力データ!$C$20:$C$1006,事業申請出力結果!$B59,事業申請入力データ!$B$20:$B$1006,事業申請出力結果!$C$51)/SUMIF(事業申請入力データ!S$20:S$1006,"対象",事業申請入力データ!$G$20:$G$1006),0)</f>
        <v>0</v>
      </c>
      <c r="L59" s="57">
        <f>IFERROR(事業申請入力データ!T$19*SUMIFS(事業申請入力データ!$G$20:$G$1006,事業申請入力データ!T$20:T$1006,"対象",事業申請入力データ!$C$20:$C$1006,事業申請出力結果!$B59,事業申請入力データ!$B$20:$B$1006,事業申請出力結果!$C$51)/SUMIF(事業申請入力データ!T$20:T$1006,"対象",事業申請入力データ!$G$20:$G$1006),0)</f>
        <v>0</v>
      </c>
      <c r="M59" s="57">
        <f>IFERROR(事業申請入力データ!U$19*SUMIFS(事業申請入力データ!$G$20:$G$1006,事業申請入力データ!U$20:U$1006,"対象",事業申請入力データ!$C$20:$C$1006,事業申請出力結果!$B59,事業申請入力データ!$B$20:$B$1006,事業申請出力結果!$C$51)/SUMIF(事業申請入力データ!U$20:U$1006,"対象",事業申請入力データ!$G$20:$G$1006),0)</f>
        <v>0</v>
      </c>
      <c r="N59" s="57">
        <f>IFERROR(事業申請入力データ!Y$19*SUMIFS(事業申請入力データ!$G$20:$G$1006,事業申請入力データ!Y$20:Y$1006,"対象",事業申請入力データ!$C$20:$C$1006,事業申請出力結果!$B59,事業申請入力データ!$B$20:$B$1006,事業申請出力結果!$C$51)/SUMIF(事業申請入力データ!Y$20:Y$1006,"対象",事業申請入力データ!$G$20:$G$1006),0)</f>
        <v>0</v>
      </c>
      <c r="O59" s="57">
        <f>IFERROR(事業申請入力データ!Z$19*SUMIFS(事業申請入力データ!$G$20:$G$1006,事業申請入力データ!Z$20:Z$1006,"対象",事業申請入力データ!$C$20:$C$1006,事業申請出力結果!$B59,事業申請入力データ!$B$20:$B$1006,事業申請出力結果!$C$51)/SUMIF(事業申請入力データ!Z$20:Z$1006,"対象",事業申請入力データ!$G$20:$G$1006),0)</f>
        <v>0</v>
      </c>
      <c r="P59" s="57">
        <f>IFERROR(事業申請入力データ!AA$19*SUMIFS(事業申請入力データ!$G$20:$G$1006,事業申請入力データ!AA$20:AA$1006,"対象",事業申請入力データ!$C$20:$C$1006,事業申請出力結果!$B59,事業申請入力データ!$B$20:$B$1006,事業申請出力結果!$C$51)/SUMIF(事業申請入力データ!AA$20:AA$1006,"対象",事業申請入力データ!$G$20:$G$1006),0)</f>
        <v>0</v>
      </c>
      <c r="Q59" s="57">
        <f t="shared" si="27"/>
        <v>0</v>
      </c>
      <c r="R59" s="59">
        <f>IFERROR(VLOOKUP($C$51,事業申請入力データ!$B$9:$E$14,4,0),0)</f>
        <v>0</v>
      </c>
      <c r="S59" s="282">
        <f>ROUNDDOWN(Q59*R59,0)</f>
        <v>0</v>
      </c>
      <c r="T59" s="512"/>
    </row>
    <row r="60" spans="1:30" ht="20.100000000000001" customHeight="1">
      <c r="A60" s="459"/>
      <c r="B60" s="173" t="s">
        <v>17</v>
      </c>
      <c r="C60" s="56">
        <f>SUMIFS(事業申請入力データ!$G$20:$G$1006,事業申請入力データ!$C$20:$C$1006,B60,事業申請入力データ!$B$20:$B$1006,事業申請出力結果!$C$51)</f>
        <v>0</v>
      </c>
      <c r="D60" s="57">
        <f>SUMIFS(事業申請入力データ!$H$20:$H$1006,事業申請入力データ!$C$20:$C$1006,B60,事業申請入力データ!$B$20:$B$1006,事業申請出力結果!$C$51)</f>
        <v>0</v>
      </c>
      <c r="E60" s="57">
        <f>IFERROR(事業申請入力データ!M$19*SUMIFS(事業申請入力データ!$G$20:$G$1006,事業申請入力データ!M$20:M$1006,"対象",事業申請入力データ!$C$20:$C$1006,事業申請出力結果!$B60,事業申請入力データ!$B$20:$B$1006,事業申請出力結果!$C$51)/SUMIF(事業申請入力データ!M$20:M$1006,"対象",事業申請入力データ!$G$20:$G$1006),0)</f>
        <v>0</v>
      </c>
      <c r="F60" s="57">
        <f>IFERROR(事業申請入力データ!N$19*SUMIFS(事業申請入力データ!$G$20:$G$1006,事業申請入力データ!N$20:N$1006,"対象",事業申請入力データ!$C$20:$C$1006,事業申請出力結果!$B60,事業申請入力データ!$B$20:$B$1006,事業申請出力結果!$C$51)/SUMIF(事業申請入力データ!N$20:N$1006,"対象",事業申請入力データ!$G$20:$G$1006),0)</f>
        <v>0</v>
      </c>
      <c r="G60" s="57">
        <f>IFERROR(事業申請入力データ!O$19*SUMIFS(事業申請入力データ!$G$20:$G$1006,事業申請入力データ!O$20:O$1006,"対象",事業申請入力データ!$C$20:$C$1006,事業申請出力結果!$B60,事業申請入力データ!$B$20:$B$1006,事業申請出力結果!$C$51)/SUMIF(事業申請入力データ!O$20:O$1006,"対象",事業申請入力データ!$G$20:$G$1006),0)</f>
        <v>0</v>
      </c>
      <c r="H60" s="57">
        <f>IFERROR(事業申請入力データ!P$19*SUMIFS(事業申請入力データ!$G$20:$G$1006,事業申請入力データ!P$20:P$1006,"対象",事業申請入力データ!$C$20:$C$1006,事業申請出力結果!$B60,事業申請入力データ!$B$20:$B$1006,事業申請出力結果!$C$51)/SUMIF(事業申請入力データ!P$20:P$1006,"対象",事業申請入力データ!$G$20:$G$1006),0)</f>
        <v>0</v>
      </c>
      <c r="I60" s="57">
        <f>IFERROR(事業申請入力データ!Q$19*SUMIFS(事業申請入力データ!$G$20:$G$1006,事業申請入力データ!Q$20:Q$1006,"対象",事業申請入力データ!$C$20:$C$1006,事業申請出力結果!$B60,事業申請入力データ!$B$20:$B$1006,事業申請出力結果!$C$51)/SUMIF(事業申請入力データ!Q$20:Q$1006,"対象",事業申請入力データ!$G$20:$G$1006),0)</f>
        <v>0</v>
      </c>
      <c r="J60" s="57">
        <f>IFERROR(事業申請入力データ!R$19*SUMIFS(事業申請入力データ!$G$20:$G$1006,事業申請入力データ!R$20:R$1006,"対象",事業申請入力データ!$C$20:$C$1006,事業申請出力結果!$B60,事業申請入力データ!$B$20:$B$1006,事業申請出力結果!$C$51)/SUMIF(事業申請入力データ!R$20:R$1006,"対象",事業申請入力データ!$G$20:$G$1006),0)</f>
        <v>0</v>
      </c>
      <c r="K60" s="57">
        <f>IFERROR(事業申請入力データ!S$19*SUMIFS(事業申請入力データ!$G$20:$G$1006,事業申請入力データ!S$20:S$1006,"対象",事業申請入力データ!$C$20:$C$1006,事業申請出力結果!$B60,事業申請入力データ!$B$20:$B$1006,事業申請出力結果!$C$51)/SUMIF(事業申請入力データ!S$20:S$1006,"対象",事業申請入力データ!$G$20:$G$1006),0)</f>
        <v>0</v>
      </c>
      <c r="L60" s="57">
        <f>IFERROR(事業申請入力データ!T$19*SUMIFS(事業申請入力データ!$G$20:$G$1006,事業申請入力データ!T$20:T$1006,"対象",事業申請入力データ!$C$20:$C$1006,事業申請出力結果!$B60,事業申請入力データ!$B$20:$B$1006,事業申請出力結果!$C$51)/SUMIF(事業申請入力データ!T$20:T$1006,"対象",事業申請入力データ!$G$20:$G$1006),0)</f>
        <v>0</v>
      </c>
      <c r="M60" s="57">
        <f>IFERROR(事業申請入力データ!U$19*SUMIFS(事業申請入力データ!$G$20:$G$1006,事業申請入力データ!U$20:U$1006,"対象",事業申請入力データ!$C$20:$C$1006,事業申請出力結果!$B60,事業申請入力データ!$B$20:$B$1006,事業申請出力結果!$C$51)/SUMIF(事業申請入力データ!U$20:U$1006,"対象",事業申請入力データ!$G$20:$G$1006),0)</f>
        <v>0</v>
      </c>
      <c r="N60" s="57">
        <f>IFERROR(事業申請入力データ!Y$19*SUMIFS(事業申請入力データ!$G$20:$G$1006,事業申請入力データ!Y$20:Y$1006,"対象",事業申請入力データ!$C$20:$C$1006,事業申請出力結果!$B60,事業申請入力データ!$B$20:$B$1006,事業申請出力結果!$C$51)/SUMIF(事業申請入力データ!Y$20:Y$1006,"対象",事業申請入力データ!$G$20:$G$1006),0)</f>
        <v>0</v>
      </c>
      <c r="O60" s="57">
        <f>IFERROR(事業申請入力データ!Z$19*SUMIFS(事業申請入力データ!$G$20:$G$1006,事業申請入力データ!Z$20:Z$1006,"対象",事業申請入力データ!$C$20:$C$1006,事業申請出力結果!$B60,事業申請入力データ!$B$20:$B$1006,事業申請出力結果!$C$51)/SUMIF(事業申請入力データ!Z$20:Z$1006,"対象",事業申請入力データ!$G$20:$G$1006),0)</f>
        <v>0</v>
      </c>
      <c r="P60" s="57">
        <f>IFERROR(事業申請入力データ!AA$19*SUMIFS(事業申請入力データ!$G$20:$G$1006,事業申請入力データ!AA$20:AA$1006,"対象",事業申請入力データ!$C$20:$C$1006,事業申請出力結果!$B60,事業申請入力データ!$B$20:$B$1006,事業申請出力結果!$C$51)/SUMIF(事業申請入力データ!AA$20:AA$1006,"対象",事業申請入力データ!$G$20:$G$1006),0)</f>
        <v>0</v>
      </c>
      <c r="Q60" s="57">
        <f t="shared" ref="Q60" si="29">SUM(D60:P60)</f>
        <v>0</v>
      </c>
      <c r="R60" s="59">
        <f>IFERROR(VLOOKUP($C$51,事業申請入力データ!$B$9:$E$14,4,0),0)</f>
        <v>0</v>
      </c>
      <c r="S60" s="282">
        <f t="shared" ref="S60" si="30">ROUNDDOWN(Q60*R60,0)</f>
        <v>0</v>
      </c>
      <c r="T60" s="512"/>
    </row>
    <row r="61" spans="1:30" ht="20.100000000000001" customHeight="1" thickBot="1">
      <c r="A61" s="459"/>
      <c r="B61" s="211" t="s">
        <v>175</v>
      </c>
      <c r="C61" s="212">
        <f>SUMIFS(事業申請入力データ!$G$20:$G$1006,事業申請入力データ!$C$20:$C$1006,B61,事業申請入力データ!$B$20:$B$1006,事業申請出力結果!$C$51)</f>
        <v>0</v>
      </c>
      <c r="D61" s="77">
        <f>SUMIFS(事業申請入力データ!$H$20:$H$1006,事業申請入力データ!$C$20:$C$1006,B61,事業申請入力データ!$B$20:$B$1006,事業申請出力結果!$C$51)</f>
        <v>0</v>
      </c>
      <c r="E61" s="77">
        <f>IFERROR(事業申請入力データ!M$19*SUMIFS(事業申請入力データ!$G$20:$G$1006,事業申請入力データ!M$20:M$1006,"対象",事業申請入力データ!$C$20:$C$1006,事業申請出力結果!$B61,事業申請入力データ!$B$20:$B$1006,事業申請出力結果!$C$51)/SUMIF(事業申請入力データ!M$20:M$1006,"対象",事業申請入力データ!$G$20:$G$1006),0)</f>
        <v>0</v>
      </c>
      <c r="F61" s="77">
        <f>IFERROR(事業申請入力データ!N$19*SUMIFS(事業申請入力データ!$G$20:$G$1006,事業申請入力データ!N$20:N$1006,"対象",事業申請入力データ!$C$20:$C$1006,事業申請出力結果!$B61,事業申請入力データ!$B$20:$B$1006,事業申請出力結果!$C$51)/SUMIF(事業申請入力データ!N$20:N$1006,"対象",事業申請入力データ!$G$20:$G$1006),0)</f>
        <v>0</v>
      </c>
      <c r="G61" s="77">
        <f>IFERROR(事業申請入力データ!O$19*SUMIFS(事業申請入力データ!$G$20:$G$1006,事業申請入力データ!O$20:O$1006,"対象",事業申請入力データ!$C$20:$C$1006,事業申請出力結果!$B61,事業申請入力データ!$B$20:$B$1006,事業申請出力結果!$C$51)/SUMIF(事業申請入力データ!O$20:O$1006,"対象",事業申請入力データ!$G$20:$G$1006),0)</f>
        <v>0</v>
      </c>
      <c r="H61" s="77">
        <f>IFERROR(事業申請入力データ!P$19*SUMIFS(事業申請入力データ!$G$20:$G$1006,事業申請入力データ!P$20:P$1006,"対象",事業申請入力データ!$C$20:$C$1006,事業申請出力結果!$B61,事業申請入力データ!$B$20:$B$1006,事業申請出力結果!$C$51)/SUMIF(事業申請入力データ!P$20:P$1006,"対象",事業申請入力データ!$G$20:$G$1006),0)</f>
        <v>0</v>
      </c>
      <c r="I61" s="77">
        <f>IFERROR(事業申請入力データ!Q$19*SUMIFS(事業申請入力データ!$G$20:$G$1006,事業申請入力データ!Q$20:Q$1006,"対象",事業申請入力データ!$C$20:$C$1006,事業申請出力結果!$B61,事業申請入力データ!$B$20:$B$1006,事業申請出力結果!$C$51)/SUMIF(事業申請入力データ!Q$20:Q$1006,"対象",事業申請入力データ!$G$20:$G$1006),0)</f>
        <v>0</v>
      </c>
      <c r="J61" s="77">
        <f>IFERROR(事業申請入力データ!R$19*SUMIFS(事業申請入力データ!$G$20:$G$1006,事業申請入力データ!R$20:R$1006,"対象",事業申請入力データ!$C$20:$C$1006,事業申請出力結果!$B61,事業申請入力データ!$B$20:$B$1006,事業申請出力結果!$C$51)/SUMIF(事業申請入力データ!R$20:R$1006,"対象",事業申請入力データ!$G$20:$G$1006),0)</f>
        <v>0</v>
      </c>
      <c r="K61" s="77">
        <f>IFERROR(事業申請入力データ!S$19*SUMIFS(事業申請入力データ!$G$20:$G$1006,事業申請入力データ!S$20:S$1006,"対象",事業申請入力データ!$C$20:$C$1006,事業申請出力結果!$B61,事業申請入力データ!$B$20:$B$1006,事業申請出力結果!$C$51)/SUMIF(事業申請入力データ!S$20:S$1006,"対象",事業申請入力データ!$G$20:$G$1006),0)</f>
        <v>0</v>
      </c>
      <c r="L61" s="77">
        <f>IFERROR(事業申請入力データ!T$19*SUMIFS(事業申請入力データ!$G$20:$G$1006,事業申請入力データ!T$20:T$1006,"対象",事業申請入力データ!$C$20:$C$1006,事業申請出力結果!$B61,事業申請入力データ!$B$20:$B$1006,事業申請出力結果!$C$51)/SUMIF(事業申請入力データ!T$20:T$1006,"対象",事業申請入力データ!$G$20:$G$1006),0)</f>
        <v>0</v>
      </c>
      <c r="M61" s="77">
        <f>IFERROR(事業申請入力データ!U$19*SUMIFS(事業申請入力データ!$G$20:$G$1006,事業申請入力データ!U$20:U$1006,"対象",事業申請入力データ!$C$20:$C$1006,事業申請出力結果!$B61,事業申請入力データ!$B$20:$B$1006,事業申請出力結果!$C$51)/SUMIF(事業申請入力データ!U$20:U$1006,"対象",事業申請入力データ!$G$20:$G$1006),0)</f>
        <v>0</v>
      </c>
      <c r="N61" s="77">
        <f>IFERROR(事業申請入力データ!Y$19*SUMIFS(事業申請入力データ!$G$20:$G$1006,事業申請入力データ!Y$20:Y$1006,"対象",事業申請入力データ!$C$20:$C$1006,事業申請出力結果!$B61,事業申請入力データ!$B$20:$B$1006,事業申請出力結果!$C$51)/SUMIF(事業申請入力データ!Y$20:Y$1006,"対象",事業申請入力データ!$G$20:$G$1006),0)</f>
        <v>0</v>
      </c>
      <c r="O61" s="77">
        <f>IFERROR(事業申請入力データ!Z$19*SUMIFS(事業申請入力データ!$G$20:$G$1006,事業申請入力データ!Z$20:Z$1006,"対象",事業申請入力データ!$C$20:$C$1006,事業申請出力結果!$B61,事業申請入力データ!$B$20:$B$1006,事業申請出力結果!$C$51)/SUMIF(事業申請入力データ!Z$20:Z$1006,"対象",事業申請入力データ!$G$20:$G$1006),0)</f>
        <v>0</v>
      </c>
      <c r="P61" s="77">
        <f>IFERROR(事業申請入力データ!AA$19*SUMIFS(事業申請入力データ!$G$20:$G$1006,事業申請入力データ!AA$20:AA$1006,"対象",事業申請入力データ!$C$20:$C$1006,事業申請出力結果!$B61,事業申請入力データ!$B$20:$B$1006,事業申請出力結果!$C$51)/SUMIF(事業申請入力データ!AA$20:AA$1006,"対象",事業申請入力データ!$G$20:$G$1006),0)</f>
        <v>0</v>
      </c>
      <c r="Q61" s="77">
        <f t="shared" si="27"/>
        <v>0</v>
      </c>
      <c r="R61" s="78">
        <f>IFERROR(VLOOKUP($C$51,事業申請入力データ!$B$9:$E$14,4,0),0)</f>
        <v>0</v>
      </c>
      <c r="S61" s="283">
        <f t="shared" ref="S61" si="31">ROUNDDOWN(Q61*R61,0)</f>
        <v>0</v>
      </c>
      <c r="T61" s="512"/>
    </row>
    <row r="62" spans="1:30" ht="20.100000000000001" customHeight="1">
      <c r="A62" s="472" t="s">
        <v>185</v>
      </c>
      <c r="B62" s="214" t="s">
        <v>18</v>
      </c>
      <c r="C62" s="215">
        <f>SUMIFS(事業申請入力データ!$G$20:$G$1006,事業申請入力データ!$C$20:$C$1006,B62,事業申請入力データ!$B$20:$B$1006,事業申請出力結果!$C$51)</f>
        <v>0</v>
      </c>
      <c r="D62" s="216">
        <f>SUMIFS(事業申請入力データ!$H$20:$H$1006,事業申請入力データ!$C$20:$C$1006,B62,事業申請入力データ!$B$20:$B$1006,事業申請出力結果!$C$51)</f>
        <v>0</v>
      </c>
      <c r="E62" s="216">
        <f>IFERROR(事業申請入力データ!M$19*SUMIFS(事業申請入力データ!$G$20:$G$1006,事業申請入力データ!M$20:M$1006,"対象",事業申請入力データ!$C$20:$C$1006,事業申請出力結果!$B62,事業申請入力データ!$B$20:$B$1006,事業申請出力結果!$C$51)/SUMIF(事業申請入力データ!M$20:M$1006,"対象",事業申請入力データ!$G$20:$G$1006),0)</f>
        <v>0</v>
      </c>
      <c r="F62" s="216">
        <f>IFERROR(事業申請入力データ!N$19*SUMIFS(事業申請入力データ!$G$20:$G$1006,事業申請入力データ!N$20:N$1006,"対象",事業申請入力データ!$C$20:$C$1006,事業申請出力結果!$B62,事業申請入力データ!$B$20:$B$1006,事業申請出力結果!$C$51)/SUMIF(事業申請入力データ!N$20:N$1006,"対象",事業申請入力データ!$G$20:$G$1006),0)</f>
        <v>0</v>
      </c>
      <c r="G62" s="216">
        <f>IFERROR(事業申請入力データ!O$19*SUMIFS(事業申請入力データ!$G$20:$G$1006,事業申請入力データ!O$20:O$1006,"対象",事業申請入力データ!$C$20:$C$1006,事業申請出力結果!$B62,事業申請入力データ!$B$20:$B$1006,事業申請出力結果!$C$51)/SUMIF(事業申請入力データ!O$20:O$1006,"対象",事業申請入力データ!$G$20:$G$1006),0)</f>
        <v>0</v>
      </c>
      <c r="H62" s="216">
        <f>IFERROR(事業申請入力データ!P$19*SUMIFS(事業申請入力データ!$G$20:$G$1006,事業申請入力データ!P$20:P$1006,"対象",事業申請入力データ!$C$20:$C$1006,事業申請出力結果!$B62,事業申請入力データ!$B$20:$B$1006,事業申請出力結果!$C$51)/SUMIF(事業申請入力データ!P$20:P$1006,"対象",事業申請入力データ!$G$20:$G$1006),0)</f>
        <v>0</v>
      </c>
      <c r="I62" s="216">
        <f>IFERROR(事業申請入力データ!Q$19*SUMIFS(事業申請入力データ!$G$20:$G$1006,事業申請入力データ!Q$20:Q$1006,"対象",事業申請入力データ!$C$20:$C$1006,事業申請出力結果!$B62,事業申請入力データ!$B$20:$B$1006,事業申請出力結果!$C$51)/SUMIF(事業申請入力データ!Q$20:Q$1006,"対象",事業申請入力データ!$G$20:$G$1006),0)</f>
        <v>0</v>
      </c>
      <c r="J62" s="216">
        <f>IFERROR(事業申請入力データ!R$19*SUMIFS(事業申請入力データ!$G$20:$G$1006,事業申請入力データ!R$20:R$1006,"対象",事業申請入力データ!$C$20:$C$1006,事業申請出力結果!$B62,事業申請入力データ!$B$20:$B$1006,事業申請出力結果!$C$51)/SUMIF(事業申請入力データ!R$20:R$1006,"対象",事業申請入力データ!$G$20:$G$1006),0)</f>
        <v>0</v>
      </c>
      <c r="K62" s="216">
        <f>IFERROR(事業申請入力データ!S$19*SUMIFS(事業申請入力データ!$G$20:$G$1006,事業申請入力データ!S$20:S$1006,"対象",事業申請入力データ!$C$20:$C$1006,事業申請出力結果!$B62,事業申請入力データ!$B$20:$B$1006,事業申請出力結果!$C$51)/SUMIF(事業申請入力データ!S$20:S$1006,"対象",事業申請入力データ!$G$20:$G$1006),0)</f>
        <v>0</v>
      </c>
      <c r="L62" s="216">
        <f>IFERROR(事業申請入力データ!T$19*SUMIFS(事業申請入力データ!$G$20:$G$1006,事業申請入力データ!T$20:T$1006,"対象",事業申請入力データ!$C$20:$C$1006,事業申請出力結果!$B62,事業申請入力データ!$B$20:$B$1006,事業申請出力結果!$C$51)/SUMIF(事業申請入力データ!T$20:T$1006,"対象",事業申請入力データ!$G$20:$G$1006),0)</f>
        <v>0</v>
      </c>
      <c r="M62" s="216">
        <f>IFERROR(事業申請入力データ!U$19*SUMIFS(事業申請入力データ!$G$20:$G$1006,事業申請入力データ!U$20:U$1006,"対象",事業申請入力データ!$C$20:$C$1006,事業申請出力結果!$B62,事業申請入力データ!$B$20:$B$1006,事業申請出力結果!$C$51)/SUMIF(事業申請入力データ!U$20:U$1006,"対象",事業申請入力データ!$G$20:$G$1006),0)</f>
        <v>0</v>
      </c>
      <c r="N62" s="216">
        <f>IFERROR(事業申請入力データ!Y$19*SUMIFS(事業申請入力データ!$G$20:$G$1006,事業申請入力データ!Y$20:Y$1006,"対象",事業申請入力データ!$C$20:$C$1006,事業申請出力結果!$B62,事業申請入力データ!$B$20:$B$1006,事業申請出力結果!$C$51)/SUMIF(事業申請入力データ!Y$20:Y$1006,"対象",事業申請入力データ!$G$20:$G$1006),0)</f>
        <v>0</v>
      </c>
      <c r="O62" s="216">
        <f>IFERROR(事業申請入力データ!Z$19*SUMIFS(事業申請入力データ!$G$20:$G$1006,事業申請入力データ!Z$20:Z$1006,"対象",事業申請入力データ!$C$20:$C$1006,事業申請出力結果!$B62,事業申請入力データ!$B$20:$B$1006,事業申請出力結果!$C$51)/SUMIF(事業申請入力データ!Z$20:Z$1006,"対象",事業申請入力データ!$G$20:$G$1006),0)</f>
        <v>0</v>
      </c>
      <c r="P62" s="216">
        <f>IFERROR(事業申請入力データ!AA$19*SUMIFS(事業申請入力データ!$G$20:$G$1006,事業申請入力データ!AA$20:AA$1006,"対象",事業申請入力データ!$C$20:$C$1006,事業申請出力結果!$B62,事業申請入力データ!$B$20:$B$1006,事業申請出力結果!$C$51)/SUMIF(事業申請入力データ!AA$20:AA$1006,"対象",事業申請入力データ!$G$20:$G$1006),0)</f>
        <v>0</v>
      </c>
      <c r="Q62" s="216">
        <f t="shared" si="27"/>
        <v>0</v>
      </c>
      <c r="R62" s="217">
        <f>IFERROR(VLOOKUP($C$51,事業申請入力データ!$B$9:$E$14,4,0),0)</f>
        <v>0</v>
      </c>
      <c r="S62" s="255">
        <f>ROUNDDOWN(Q62*R62,0)</f>
        <v>0</v>
      </c>
      <c r="T62" s="523">
        <f>SUM(S62:S63)</f>
        <v>0</v>
      </c>
    </row>
    <row r="63" spans="1:30" ht="20.100000000000001" customHeight="1" thickBot="1">
      <c r="A63" s="473"/>
      <c r="B63" s="219" t="s">
        <v>300</v>
      </c>
      <c r="C63" s="220">
        <f>SUMIFS(事業申請入力データ!$G$20:$G$1006,事業申請入力データ!$C$20:$C$1006,B63,事業申請入力データ!$B$20:$B$1006,事業申請出力結果!$C$51)</f>
        <v>0</v>
      </c>
      <c r="D63" s="206">
        <f>SUMIFS(事業申請入力データ!$H$20:$H$1006,事業申請入力データ!$C$20:$C$1006,B63,事業申請入力データ!$B$20:$B$1006,事業申請出力結果!$C$51)</f>
        <v>0</v>
      </c>
      <c r="E63" s="206">
        <f>IFERROR(事業申請入力データ!M$19*SUMIFS(事業申請入力データ!$G$20:$G$1006,事業申請入力データ!M$20:M$1006,"対象",事業申請入力データ!$C$20:$C$1006,事業申請出力結果!$B63,事業申請入力データ!$B$20:$B$1006,事業申請出力結果!$C$51)/SUMIF(事業申請入力データ!M$20:M$1006,"対象",事業申請入力データ!$G$20:$G$1006),0)</f>
        <v>0</v>
      </c>
      <c r="F63" s="206">
        <f>IFERROR(事業申請入力データ!N$19*SUMIFS(事業申請入力データ!$G$20:$G$1006,事業申請入力データ!N$20:N$1006,"対象",事業申請入力データ!$C$20:$C$1006,事業申請出力結果!$B63,事業申請入力データ!$B$20:$B$1006,事業申請出力結果!$C$51)/SUMIF(事業申請入力データ!N$20:N$1006,"対象",事業申請入力データ!$G$20:$G$1006),0)</f>
        <v>0</v>
      </c>
      <c r="G63" s="206">
        <f>IFERROR(事業申請入力データ!O$19*SUMIFS(事業申請入力データ!$G$20:$G$1006,事業申請入力データ!O$20:O$1006,"対象",事業申請入力データ!$C$20:$C$1006,事業申請出力結果!$B63,事業申請入力データ!$B$20:$B$1006,事業申請出力結果!$C$51)/SUMIF(事業申請入力データ!O$20:O$1006,"対象",事業申請入力データ!$G$20:$G$1006),0)</f>
        <v>0</v>
      </c>
      <c r="H63" s="206">
        <f>IFERROR(事業申請入力データ!P$19*SUMIFS(事業申請入力データ!$G$20:$G$1006,事業申請入力データ!P$20:P$1006,"対象",事業申請入力データ!$C$20:$C$1006,事業申請出力結果!$B63,事業申請入力データ!$B$20:$B$1006,事業申請出力結果!$C$51)/SUMIF(事業申請入力データ!P$20:P$1006,"対象",事業申請入力データ!$G$20:$G$1006),0)</f>
        <v>0</v>
      </c>
      <c r="I63" s="206">
        <f>IFERROR(事業申請入力データ!Q$19*SUMIFS(事業申請入力データ!$G$20:$G$1006,事業申請入力データ!Q$20:Q$1006,"対象",事業申請入力データ!$C$20:$C$1006,事業申請出力結果!$B63,事業申請入力データ!$B$20:$B$1006,事業申請出力結果!$C$51)/SUMIF(事業申請入力データ!Q$20:Q$1006,"対象",事業申請入力データ!$G$20:$G$1006),0)</f>
        <v>0</v>
      </c>
      <c r="J63" s="206">
        <f>IFERROR(事業申請入力データ!R$19*SUMIFS(事業申請入力データ!$G$20:$G$1006,事業申請入力データ!R$20:R$1006,"対象",事業申請入力データ!$C$20:$C$1006,事業申請出力結果!$B63,事業申請入力データ!$B$20:$B$1006,事業申請出力結果!$C$51)/SUMIF(事業申請入力データ!R$20:R$1006,"対象",事業申請入力データ!$G$20:$G$1006),0)</f>
        <v>0</v>
      </c>
      <c r="K63" s="206">
        <f>IFERROR(事業申請入力データ!S$19*SUMIFS(事業申請入力データ!$G$20:$G$1006,事業申請入力データ!S$20:S$1006,"対象",事業申請入力データ!$C$20:$C$1006,事業申請出力結果!$B63,事業申請入力データ!$B$20:$B$1006,事業申請出力結果!$C$51)/SUMIF(事業申請入力データ!S$20:S$1006,"対象",事業申請入力データ!$G$20:$G$1006),0)</f>
        <v>0</v>
      </c>
      <c r="L63" s="206">
        <f>IFERROR(事業申請入力データ!T$19*SUMIFS(事業申請入力データ!$G$20:$G$1006,事業申請入力データ!T$20:T$1006,"対象",事業申請入力データ!$C$20:$C$1006,事業申請出力結果!$B63,事業申請入力データ!$B$20:$B$1006,事業申請出力結果!$C$51)/SUMIF(事業申請入力データ!T$20:T$1006,"対象",事業申請入力データ!$G$20:$G$1006),0)</f>
        <v>0</v>
      </c>
      <c r="M63" s="206">
        <f>IFERROR(事業申請入力データ!U$19*SUMIFS(事業申請入力データ!$G$20:$G$1006,事業申請入力データ!U$20:U$1006,"対象",事業申請入力データ!$C$20:$C$1006,事業申請出力結果!$B63,事業申請入力データ!$B$20:$B$1006,事業申請出力結果!$C$51)/SUMIF(事業申請入力データ!U$20:U$1006,"対象",事業申請入力データ!$G$20:$G$1006),0)</f>
        <v>0</v>
      </c>
      <c r="N63" s="206">
        <f>IFERROR(事業申請入力データ!Y$19*SUMIFS(事業申請入力データ!$G$20:$G$1006,事業申請入力データ!Y$20:Y$1006,"対象",事業申請入力データ!$C$20:$C$1006,事業申請出力結果!$B63,事業申請入力データ!$B$20:$B$1006,事業申請出力結果!$C$51)/SUMIF(事業申請入力データ!Y$20:Y$1006,"対象",事業申請入力データ!$G$20:$G$1006),0)</f>
        <v>0</v>
      </c>
      <c r="O63" s="206">
        <f>IFERROR(事業申請入力データ!Z$19*SUMIFS(事業申請入力データ!$G$20:$G$1006,事業申請入力データ!Z$20:Z$1006,"対象",事業申請入力データ!$C$20:$C$1006,事業申請出力結果!$B63,事業申請入力データ!$B$20:$B$1006,事業申請出力結果!$C$51)/SUMIF(事業申請入力データ!Z$20:Z$1006,"対象",事業申請入力データ!$G$20:$G$1006),0)</f>
        <v>0</v>
      </c>
      <c r="P63" s="206">
        <f>IFERROR(事業申請入力データ!AA$19*SUMIFS(事業申請入力データ!$G$20:$G$1006,事業申請入力データ!AA$20:AA$1006,"対象",事業申請入力データ!$C$20:$C$1006,事業申請出力結果!$B63,事業申請入力データ!$B$20:$B$1006,事業申請出力結果!$C$51)/SUMIF(事業申請入力データ!AA$20:AA$1006,"対象",事業申請入力データ!$G$20:$G$1006),0)</f>
        <v>0</v>
      </c>
      <c r="Q63" s="206">
        <f>SUM(D63:P63)</f>
        <v>0</v>
      </c>
      <c r="R63" s="207">
        <f>IFERROR(VLOOKUP($C$51,事業申請入力データ!$B$9:$E$14,4,0),0)</f>
        <v>0</v>
      </c>
      <c r="S63" s="256">
        <f>ROUNDDOWN(Q63*R63,0)</f>
        <v>0</v>
      </c>
      <c r="T63" s="524"/>
    </row>
    <row r="64" spans="1:30" ht="20.100000000000001" customHeight="1" thickBot="1">
      <c r="A64" s="516" t="s">
        <v>96</v>
      </c>
      <c r="B64" s="517"/>
      <c r="C64" s="200">
        <f>SUM(C53:C63)</f>
        <v>0</v>
      </c>
      <c r="D64" s="201">
        <f t="shared" ref="D64:P64" si="32">SUM(D53:D63)</f>
        <v>0</v>
      </c>
      <c r="E64" s="201">
        <f t="shared" si="32"/>
        <v>0</v>
      </c>
      <c r="F64" s="201">
        <f t="shared" si="32"/>
        <v>0</v>
      </c>
      <c r="G64" s="201">
        <f t="shared" si="32"/>
        <v>0</v>
      </c>
      <c r="H64" s="201">
        <f t="shared" si="32"/>
        <v>0</v>
      </c>
      <c r="I64" s="201">
        <f t="shared" si="32"/>
        <v>0</v>
      </c>
      <c r="J64" s="201">
        <f t="shared" si="32"/>
        <v>0</v>
      </c>
      <c r="K64" s="201">
        <f t="shared" si="32"/>
        <v>0</v>
      </c>
      <c r="L64" s="201">
        <f t="shared" si="32"/>
        <v>0</v>
      </c>
      <c r="M64" s="201">
        <f t="shared" si="32"/>
        <v>0</v>
      </c>
      <c r="N64" s="201">
        <f t="shared" si="32"/>
        <v>0</v>
      </c>
      <c r="O64" s="201">
        <f t="shared" si="32"/>
        <v>0</v>
      </c>
      <c r="P64" s="201">
        <f t="shared" si="32"/>
        <v>0</v>
      </c>
      <c r="Q64" s="201">
        <f>SUM(D64:P64)</f>
        <v>0</v>
      </c>
      <c r="R64" s="224" t="s">
        <v>74</v>
      </c>
      <c r="S64" s="203">
        <f>SUM(S53:S63)</f>
        <v>0</v>
      </c>
      <c r="T64" s="245">
        <f>SUM(T53:T63)</f>
        <v>0</v>
      </c>
    </row>
    <row r="65" spans="1:20" ht="20.100000000000001" customHeight="1" thickBot="1">
      <c r="C65" s="246"/>
      <c r="D65" s="3"/>
      <c r="E65" s="3"/>
      <c r="F65" s="3"/>
      <c r="G65" s="3"/>
      <c r="H65" s="3"/>
      <c r="I65" s="3"/>
      <c r="J65" s="3"/>
      <c r="K65" s="3"/>
      <c r="L65" s="3"/>
      <c r="M65" s="3"/>
      <c r="N65" s="3"/>
      <c r="O65" s="3"/>
      <c r="P65" s="3"/>
      <c r="Q65" s="3"/>
      <c r="R65" s="247"/>
      <c r="S65" s="248"/>
      <c r="T65" s="249"/>
    </row>
    <row r="66" spans="1:20" ht="20.100000000000001" customHeight="1" thickBot="1">
      <c r="B66" s="40" t="s">
        <v>44</v>
      </c>
      <c r="C66" s="113">
        <f>事業申請入力データ!$B$13</f>
        <v>0</v>
      </c>
      <c r="D66" s="3"/>
      <c r="E66" s="3"/>
      <c r="F66" s="3"/>
      <c r="G66" s="3"/>
      <c r="H66" s="3"/>
      <c r="I66" s="3"/>
      <c r="J66" s="3"/>
      <c r="K66" s="3"/>
      <c r="L66" s="3"/>
      <c r="M66" s="3"/>
      <c r="N66" s="3"/>
      <c r="O66" s="3"/>
      <c r="P66" s="3"/>
      <c r="Q66" s="3"/>
      <c r="R66" s="247"/>
      <c r="S66" s="248"/>
      <c r="T66" s="249"/>
    </row>
    <row r="67" spans="1:20" ht="20.100000000000001" customHeight="1" thickBot="1">
      <c r="A67" s="454" t="s">
        <v>77</v>
      </c>
      <c r="B67" s="455"/>
      <c r="C67" s="46" t="s">
        <v>66</v>
      </c>
      <c r="D67" s="47" t="s">
        <v>67</v>
      </c>
      <c r="E67" s="198" t="s">
        <v>78</v>
      </c>
      <c r="F67" s="198" t="s">
        <v>79</v>
      </c>
      <c r="G67" s="198" t="s">
        <v>80</v>
      </c>
      <c r="H67" s="198" t="s">
        <v>81</v>
      </c>
      <c r="I67" s="198" t="s">
        <v>82</v>
      </c>
      <c r="J67" s="198" t="s">
        <v>83</v>
      </c>
      <c r="K67" s="198" t="s">
        <v>84</v>
      </c>
      <c r="L67" s="198" t="s">
        <v>85</v>
      </c>
      <c r="M67" s="198" t="s">
        <v>86</v>
      </c>
      <c r="N67" s="198" t="s">
        <v>87</v>
      </c>
      <c r="O67" s="198" t="s">
        <v>88</v>
      </c>
      <c r="P67" s="198" t="s">
        <v>89</v>
      </c>
      <c r="Q67" s="47" t="s">
        <v>90</v>
      </c>
      <c r="R67" s="48" t="s">
        <v>91</v>
      </c>
      <c r="S67" s="525" t="s">
        <v>92</v>
      </c>
      <c r="T67" s="526"/>
    </row>
    <row r="68" spans="1:20" ht="20.100000000000001" customHeight="1">
      <c r="A68" s="458" t="s">
        <v>302</v>
      </c>
      <c r="B68" s="180" t="s">
        <v>163</v>
      </c>
      <c r="C68" s="51">
        <f>SUMIFS(事業申請入力データ!$G$20:$G$1006,事業申請入力データ!$C$20:$C$1006,B68,事業申請入力データ!$B$20:$B$1006,事業申請出力結果!$C$66)</f>
        <v>0</v>
      </c>
      <c r="D68" s="82">
        <f>SUMIFS(事業申請入力データ!$H$20:$H$1006,事業申請入力データ!$C$20:$C$1006,B68,事業申請入力データ!$B$20:$B$1006,事業申請出力結果!$C$66)</f>
        <v>0</v>
      </c>
      <c r="E68" s="82">
        <f>IFERROR(事業申請入力データ!M$19*SUMIFS(事業申請入力データ!$G$20:$G$1006,事業申請入力データ!M$20:M$1006,"対象",事業申請入力データ!$C$20:$C$1006,事業申請出力結果!$B68,事業申請入力データ!$B$20:$B$1006,事業申請出力結果!$C$66)/SUMIF(事業申請入力データ!M$20:M$1006,"対象",事業申請入力データ!$G$20:$G$1006),0)</f>
        <v>0</v>
      </c>
      <c r="F68" s="82">
        <f>IFERROR(事業申請入力データ!N$19*SUMIFS(事業申請入力データ!$G$20:$G$1006,事業申請入力データ!N$20:N$1006,"対象",事業申請入力データ!$C$20:$C$1006,事業申請出力結果!$B68,事業申請入力データ!$B$20:$B$1006,事業申請出力結果!$C$66)/SUMIF(事業申請入力データ!N$20:N$1006,"対象",事業申請入力データ!$G$20:$G$1006),0)</f>
        <v>0</v>
      </c>
      <c r="G68" s="82">
        <f>IFERROR(事業申請入力データ!O$19*SUMIFS(事業申請入力データ!$G$20:$G$1006,事業申請入力データ!O$20:O$1006,"対象",事業申請入力データ!$C$20:$C$1006,事業申請出力結果!$B68,事業申請入力データ!$B$20:$B$1006,事業申請出力結果!$C$66)/SUMIF(事業申請入力データ!O$20:O$1006,"対象",事業申請入力データ!$G$20:$G$1006),0)</f>
        <v>0</v>
      </c>
      <c r="H68" s="82">
        <f>IFERROR(事業申請入力データ!P$19*SUMIFS(事業申請入力データ!$G$20:$G$1006,事業申請入力データ!P$20:P$1006,"対象",事業申請入力データ!$C$20:$C$1006,事業申請出力結果!$B68,事業申請入力データ!$B$20:$B$1006,事業申請出力結果!$C$66)/SUMIF(事業申請入力データ!P$20:P$1006,"対象",事業申請入力データ!$G$20:$G$1006),0)</f>
        <v>0</v>
      </c>
      <c r="I68" s="82">
        <f>IFERROR(事業申請入力データ!Q$19*SUMIFS(事業申請入力データ!$G$20:$G$1006,事業申請入力データ!Q$20:Q$1006,"対象",事業申請入力データ!$C$20:$C$1006,事業申請出力結果!$B68,事業申請入力データ!$B$20:$B$1006,事業申請出力結果!$C$66)/SUMIF(事業申請入力データ!Q$20:Q$1006,"対象",事業申請入力データ!$G$20:$G$1006),0)</f>
        <v>0</v>
      </c>
      <c r="J68" s="82">
        <f>IFERROR(事業申請入力データ!R$19*SUMIFS(事業申請入力データ!$G$20:$G$1006,事業申請入力データ!R$20:R$1006,"対象",事業申請入力データ!$C$20:$C$1006,事業申請出力結果!$B68,事業申請入力データ!$B$20:$B$1006,事業申請出力結果!$C$66)/SUMIF(事業申請入力データ!R$20:R$1006,"対象",事業申請入力データ!$G$20:$G$1006),0)</f>
        <v>0</v>
      </c>
      <c r="K68" s="82">
        <f>IFERROR(事業申請入力データ!S$19*SUMIFS(事業申請入力データ!$G$20:$G$1006,事業申請入力データ!S$20:S$1006,"対象",事業申請入力データ!$C$20:$C$1006,事業申請出力結果!$B68,事業申請入力データ!$B$20:$B$1006,事業申請出力結果!$C$66)/SUMIF(事業申請入力データ!S$20:S$1006,"対象",事業申請入力データ!$G$20:$G$1006),0)</f>
        <v>0</v>
      </c>
      <c r="L68" s="82">
        <f>IFERROR(事業申請入力データ!T$19*SUMIFS(事業申請入力データ!$G$20:$G$1006,事業申請入力データ!T$20:T$1006,"対象",事業申請入力データ!$C$20:$C$1006,事業申請出力結果!$B68,事業申請入力データ!$B$20:$B$1006,事業申請出力結果!$C$66)/SUMIF(事業申請入力データ!T$20:T$1006,"対象",事業申請入力データ!$G$20:$G$1006),0)</f>
        <v>0</v>
      </c>
      <c r="M68" s="82">
        <f>IFERROR(事業申請入力データ!U$19*SUMIFS(事業申請入力データ!$G$20:$G$1006,事業申請入力データ!U$20:U$1006,"対象",事業申請入力データ!$C$20:$C$1006,事業申請出力結果!$B68,事業申請入力データ!$B$20:$B$1006,事業申請出力結果!$C$66)/SUMIF(事業申請入力データ!U$20:U$1006,"対象",事業申請入力データ!$G$20:$G$1006),0)</f>
        <v>0</v>
      </c>
      <c r="N68" s="82">
        <f>IFERROR(事業申請入力データ!Y$19*SUMIFS(事業申請入力データ!$G$20:$G$1006,事業申請入力データ!Y$20:Y$1006,"対象",事業申請入力データ!$C$20:$C$1006,事業申請出力結果!$B68,事業申請入力データ!$B$20:$B$1006,事業申請出力結果!$C$66)/SUMIF(事業申請入力データ!Y$20:Y$1006,"対象",事業申請入力データ!$G$20:$G$1006),0)</f>
        <v>0</v>
      </c>
      <c r="O68" s="82">
        <f>IFERROR(事業申請入力データ!Z$19*SUMIFS(事業申請入力データ!$G$20:$G$1006,事業申請入力データ!Z$20:Z$1006,"対象",事業申請入力データ!$C$20:$C$1006,事業申請出力結果!$B68,事業申請入力データ!$B$20:$B$1006,事業申請出力結果!$C$66)/SUMIF(事業申請入力データ!Z$20:Z$1006,"対象",事業申請入力データ!$G$20:$G$1006),0)</f>
        <v>0</v>
      </c>
      <c r="P68" s="82">
        <f>IFERROR(事業申請入力データ!AA$19*SUMIFS(事業申請入力データ!$G$20:$G$1006,事業申請入力データ!AA$20:AA$1006,"対象",事業申請入力データ!$C$20:$C$1006,事業申請出力結果!$B68,事業申請入力データ!$B$20:$B$1006,事業申請出力結果!$C$66)/SUMIF(事業申請入力データ!AA$20:AA$1006,"対象",事業申請入力データ!$G$20:$G$1006),0)</f>
        <v>0</v>
      </c>
      <c r="Q68" s="52">
        <f>SUM(D68:P68)</f>
        <v>0</v>
      </c>
      <c r="R68" s="53">
        <f>IFERROR(VLOOKUP($C$66,事業申請入力データ!$B$9:$E$14,4,0),0)</f>
        <v>0</v>
      </c>
      <c r="S68" s="281">
        <f t="shared" ref="S68:S78" si="33">ROUNDDOWN(Q68*R68,0)</f>
        <v>0</v>
      </c>
      <c r="T68" s="511">
        <f>SUM(S68:S76)</f>
        <v>0</v>
      </c>
    </row>
    <row r="69" spans="1:20" ht="20.100000000000001" customHeight="1">
      <c r="A69" s="459"/>
      <c r="B69" s="173" t="s">
        <v>167</v>
      </c>
      <c r="C69" s="56">
        <f>SUMIFS(事業申請入力データ!$G$20:$G$1006,事業申請入力データ!$C$20:$C$1006,B69,事業申請入力データ!$B$20:$B$1006,事業申請出力結果!$C$66)</f>
        <v>0</v>
      </c>
      <c r="D69" s="57">
        <f>SUMIFS(事業申請入力データ!$H$20:$H$1006,事業申請入力データ!$C$20:$C$1006,B69,事業申請入力データ!$B$20:$B$1006,事業申請出力結果!$C$66)</f>
        <v>0</v>
      </c>
      <c r="E69" s="57">
        <f>IFERROR(事業申請入力データ!M$19*SUMIFS(事業申請入力データ!$G$20:$G$1006,事業申請入力データ!M$20:M$1006,"対象",事業申請入力データ!$C$20:$C$1006,事業申請出力結果!$B69,事業申請入力データ!$B$20:$B$1006,事業申請出力結果!$C$66)/SUMIF(事業申請入力データ!M$20:M$1006,"対象",事業申請入力データ!$G$20:$G$1006),0)</f>
        <v>0</v>
      </c>
      <c r="F69" s="57">
        <f>IFERROR(事業申請入力データ!N$19*SUMIFS(事業申請入力データ!$G$20:$G$1006,事業申請入力データ!N$20:N$1006,"対象",事業申請入力データ!$C$20:$C$1006,事業申請出力結果!$B69,事業申請入力データ!$B$20:$B$1006,事業申請出力結果!$C$66)/SUMIF(事業申請入力データ!N$20:N$1006,"対象",事業申請入力データ!$G$20:$G$1006),0)</f>
        <v>0</v>
      </c>
      <c r="G69" s="57">
        <f>IFERROR(事業申請入力データ!O$19*SUMIFS(事業申請入力データ!$G$20:$G$1006,事業申請入力データ!O$20:O$1006,"対象",事業申請入力データ!$C$20:$C$1006,事業申請出力結果!$B69,事業申請入力データ!$B$20:$B$1006,事業申請出力結果!$C$66)/SUMIF(事業申請入力データ!O$20:O$1006,"対象",事業申請入力データ!$G$20:$G$1006),0)</f>
        <v>0</v>
      </c>
      <c r="H69" s="57">
        <f>IFERROR(事業申請入力データ!P$19*SUMIFS(事業申請入力データ!$G$20:$G$1006,事業申請入力データ!P$20:P$1006,"対象",事業申請入力データ!$C$20:$C$1006,事業申請出力結果!$B69,事業申請入力データ!$B$20:$B$1006,事業申請出力結果!$C$66)/SUMIF(事業申請入力データ!P$20:P$1006,"対象",事業申請入力データ!$G$20:$G$1006),0)</f>
        <v>0</v>
      </c>
      <c r="I69" s="57">
        <f>IFERROR(事業申請入力データ!Q$19*SUMIFS(事業申請入力データ!$G$20:$G$1006,事業申請入力データ!Q$20:Q$1006,"対象",事業申請入力データ!$C$20:$C$1006,事業申請出力結果!$B69,事業申請入力データ!$B$20:$B$1006,事業申請出力結果!$C$66)/SUMIF(事業申請入力データ!Q$20:Q$1006,"対象",事業申請入力データ!$G$20:$G$1006),0)</f>
        <v>0</v>
      </c>
      <c r="J69" s="57">
        <f>IFERROR(事業申請入力データ!R$19*SUMIFS(事業申請入力データ!$G$20:$G$1006,事業申請入力データ!R$20:R$1006,"対象",事業申請入力データ!$C$20:$C$1006,事業申請出力結果!$B69,事業申請入力データ!$B$20:$B$1006,事業申請出力結果!$C$66)/SUMIF(事業申請入力データ!R$20:R$1006,"対象",事業申請入力データ!$G$20:$G$1006),0)</f>
        <v>0</v>
      </c>
      <c r="K69" s="57">
        <f>IFERROR(事業申請入力データ!S$19*SUMIFS(事業申請入力データ!$G$20:$G$1006,事業申請入力データ!S$20:S$1006,"対象",事業申請入力データ!$C$20:$C$1006,事業申請出力結果!$B69,事業申請入力データ!$B$20:$B$1006,事業申請出力結果!$C$66)/SUMIF(事業申請入力データ!S$20:S$1006,"対象",事業申請入力データ!$G$20:$G$1006),0)</f>
        <v>0</v>
      </c>
      <c r="L69" s="57">
        <f>IFERROR(事業申請入力データ!T$19*SUMIFS(事業申請入力データ!$G$20:$G$1006,事業申請入力データ!T$20:T$1006,"対象",事業申請入力データ!$C$20:$C$1006,事業申請出力結果!$B69,事業申請入力データ!$B$20:$B$1006,事業申請出力結果!$C$66)/SUMIF(事業申請入力データ!T$20:T$1006,"対象",事業申請入力データ!$G$20:$G$1006),0)</f>
        <v>0</v>
      </c>
      <c r="M69" s="57">
        <f>IFERROR(事業申請入力データ!U$19*SUMIFS(事業申請入力データ!$G$20:$G$1006,事業申請入力データ!U$20:U$1006,"対象",事業申請入力データ!$C$20:$C$1006,事業申請出力結果!$B69,事業申請入力データ!$B$20:$B$1006,事業申請出力結果!$C$66)/SUMIF(事業申請入力データ!U$20:U$1006,"対象",事業申請入力データ!$G$20:$G$1006),0)</f>
        <v>0</v>
      </c>
      <c r="N69" s="57">
        <f>IFERROR(事業申請入力データ!Y$19*SUMIFS(事業申請入力データ!$G$20:$G$1006,事業申請入力データ!Y$20:Y$1006,"対象",事業申請入力データ!$C$20:$C$1006,事業申請出力結果!$B69,事業申請入力データ!$B$20:$B$1006,事業申請出力結果!$C$66)/SUMIF(事業申請入力データ!Y$20:Y$1006,"対象",事業申請入力データ!$G$20:$G$1006),0)</f>
        <v>0</v>
      </c>
      <c r="O69" s="57">
        <f>IFERROR(事業申請入力データ!Z$19*SUMIFS(事業申請入力データ!$G$20:$G$1006,事業申請入力データ!Z$20:Z$1006,"対象",事業申請入力データ!$C$20:$C$1006,事業申請出力結果!$B69,事業申請入力データ!$B$20:$B$1006,事業申請出力結果!$C$66)/SUMIF(事業申請入力データ!Z$20:Z$1006,"対象",事業申請入力データ!$G$20:$G$1006),0)</f>
        <v>0</v>
      </c>
      <c r="P69" s="57">
        <f>IFERROR(事業申請入力データ!AA$19*SUMIFS(事業申請入力データ!$G$20:$G$1006,事業申請入力データ!AA$20:AA$1006,"対象",事業申請入力データ!$C$20:$C$1006,事業申請出力結果!$B69,事業申請入力データ!$B$20:$B$1006,事業申請出力結果!$C$66)/SUMIF(事業申請入力データ!AA$20:AA$1006,"対象",事業申請入力データ!$G$20:$G$1006),0)</f>
        <v>0</v>
      </c>
      <c r="Q69" s="57">
        <f>SUM(D69:P69)</f>
        <v>0</v>
      </c>
      <c r="R69" s="59">
        <f>IFERROR(VLOOKUP($C$66,事業申請入力データ!$B$9:$E$14,4,0),0)</f>
        <v>0</v>
      </c>
      <c r="S69" s="282">
        <f t="shared" si="33"/>
        <v>0</v>
      </c>
      <c r="T69" s="512"/>
    </row>
    <row r="70" spans="1:20" ht="20.100000000000001" customHeight="1">
      <c r="A70" s="459"/>
      <c r="B70" s="173" t="s">
        <v>169</v>
      </c>
      <c r="C70" s="56">
        <f>SUMIFS(事業申請入力データ!$G$20:$G$1006,事業申請入力データ!$C$20:$C$1006,B70,事業申請入力データ!$B$20:$B$1006,事業申請出力結果!$C$66)</f>
        <v>0</v>
      </c>
      <c r="D70" s="57">
        <f>SUMIFS(事業申請入力データ!$H$20:$H$1006,事業申請入力データ!$C$20:$C$1006,B70,事業申請入力データ!$B$20:$B$1006,事業申請出力結果!$C$66)</f>
        <v>0</v>
      </c>
      <c r="E70" s="57">
        <f>IFERROR(事業申請入力データ!M$19*SUMIFS(事業申請入力データ!$G$20:$G$1006,事業申請入力データ!M$20:M$1006,"対象",事業申請入力データ!$C$20:$C$1006,事業申請出力結果!$B70,事業申請入力データ!$B$20:$B$1006,事業申請出力結果!$C$66)/SUMIF(事業申請入力データ!M$20:M$1006,"対象",事業申請入力データ!$G$20:$G$1006),0)</f>
        <v>0</v>
      </c>
      <c r="F70" s="57">
        <f>IFERROR(事業申請入力データ!N$19*SUMIFS(事業申請入力データ!$G$20:$G$1006,事業申請入力データ!N$20:N$1006,"対象",事業申請入力データ!$C$20:$C$1006,事業申請出力結果!$B70,事業申請入力データ!$B$20:$B$1006,事業申請出力結果!$C$66)/SUMIF(事業申請入力データ!N$20:N$1006,"対象",事業申請入力データ!$G$20:$G$1006),0)</f>
        <v>0</v>
      </c>
      <c r="G70" s="57">
        <f>IFERROR(事業申請入力データ!O$19*SUMIFS(事業申請入力データ!$G$20:$G$1006,事業申請入力データ!O$20:O$1006,"対象",事業申請入力データ!$C$20:$C$1006,事業申請出力結果!$B70,事業申請入力データ!$B$20:$B$1006,事業申請出力結果!$C$66)/SUMIF(事業申請入力データ!O$20:O$1006,"対象",事業申請入力データ!$G$20:$G$1006),0)</f>
        <v>0</v>
      </c>
      <c r="H70" s="57">
        <f>IFERROR(事業申請入力データ!P$19*SUMIFS(事業申請入力データ!$G$20:$G$1006,事業申請入力データ!P$20:P$1006,"対象",事業申請入力データ!$C$20:$C$1006,事業申請出力結果!$B70,事業申請入力データ!$B$20:$B$1006,事業申請出力結果!$C$66)/SUMIF(事業申請入力データ!P$20:P$1006,"対象",事業申請入力データ!$G$20:$G$1006),0)</f>
        <v>0</v>
      </c>
      <c r="I70" s="57">
        <f>IFERROR(事業申請入力データ!Q$19*SUMIFS(事業申請入力データ!$G$20:$G$1006,事業申請入力データ!Q$20:Q$1006,"対象",事業申請入力データ!$C$20:$C$1006,事業申請出力結果!$B70,事業申請入力データ!$B$20:$B$1006,事業申請出力結果!$C$66)/SUMIF(事業申請入力データ!Q$20:Q$1006,"対象",事業申請入力データ!$G$20:$G$1006),0)</f>
        <v>0</v>
      </c>
      <c r="J70" s="57">
        <f>IFERROR(事業申請入力データ!R$19*SUMIFS(事業申請入力データ!$G$20:$G$1006,事業申請入力データ!R$20:R$1006,"対象",事業申請入力データ!$C$20:$C$1006,事業申請出力結果!$B70,事業申請入力データ!$B$20:$B$1006,事業申請出力結果!$C$66)/SUMIF(事業申請入力データ!R$20:R$1006,"対象",事業申請入力データ!$G$20:$G$1006),0)</f>
        <v>0</v>
      </c>
      <c r="K70" s="57">
        <f>IFERROR(事業申請入力データ!S$19*SUMIFS(事業申請入力データ!$G$20:$G$1006,事業申請入力データ!S$20:S$1006,"対象",事業申請入力データ!$C$20:$C$1006,事業申請出力結果!$B70,事業申請入力データ!$B$20:$B$1006,事業申請出力結果!$C$66)/SUMIF(事業申請入力データ!S$20:S$1006,"対象",事業申請入力データ!$G$20:$G$1006),0)</f>
        <v>0</v>
      </c>
      <c r="L70" s="57">
        <f>IFERROR(事業申請入力データ!T$19*SUMIFS(事業申請入力データ!$G$20:$G$1006,事業申請入力データ!T$20:T$1006,"対象",事業申請入力データ!$C$20:$C$1006,事業申請出力結果!$B70,事業申請入力データ!$B$20:$B$1006,事業申請出力結果!$C$66)/SUMIF(事業申請入力データ!T$20:T$1006,"対象",事業申請入力データ!$G$20:$G$1006),0)</f>
        <v>0</v>
      </c>
      <c r="M70" s="57">
        <f>IFERROR(事業申請入力データ!U$19*SUMIFS(事業申請入力データ!$G$20:$G$1006,事業申請入力データ!U$20:U$1006,"対象",事業申請入力データ!$C$20:$C$1006,事業申請出力結果!$B70,事業申請入力データ!$B$20:$B$1006,事業申請出力結果!$C$66)/SUMIF(事業申請入力データ!U$20:U$1006,"対象",事業申請入力データ!$G$20:$G$1006),0)</f>
        <v>0</v>
      </c>
      <c r="N70" s="57">
        <f>IFERROR(事業申請入力データ!Y$19*SUMIFS(事業申請入力データ!$G$20:$G$1006,事業申請入力データ!Y$20:Y$1006,"対象",事業申請入力データ!$C$20:$C$1006,事業申請出力結果!$B70,事業申請入力データ!$B$20:$B$1006,事業申請出力結果!$C$66)/SUMIF(事業申請入力データ!Y$20:Y$1006,"対象",事業申請入力データ!$G$20:$G$1006),0)</f>
        <v>0</v>
      </c>
      <c r="O70" s="57">
        <f>IFERROR(事業申請入力データ!Z$19*SUMIFS(事業申請入力データ!$G$20:$G$1006,事業申請入力データ!Z$20:Z$1006,"対象",事業申請入力データ!$C$20:$C$1006,事業申請出力結果!$B70,事業申請入力データ!$B$20:$B$1006,事業申請出力結果!$C$66)/SUMIF(事業申請入力データ!Z$20:Z$1006,"対象",事業申請入力データ!$G$20:$G$1006),0)</f>
        <v>0</v>
      </c>
      <c r="P70" s="57">
        <f>IFERROR(事業申請入力データ!AA$19*SUMIFS(事業申請入力データ!$G$20:$G$1006,事業申請入力データ!AA$20:AA$1006,"対象",事業申請入力データ!$C$20:$C$1006,事業申請出力結果!$B70,事業申請入力データ!$B$20:$B$1006,事業申請出力結果!$C$66)/SUMIF(事業申請入力データ!AA$20:AA$1006,"対象",事業申請入力データ!$G$20:$G$1006),0)</f>
        <v>0</v>
      </c>
      <c r="Q70" s="57">
        <f>SUM(D70:P70)</f>
        <v>0</v>
      </c>
      <c r="R70" s="59">
        <f>IFERROR(VLOOKUP($C$66,事業申請入力データ!$B$9:$E$14,4,0),0)</f>
        <v>0</v>
      </c>
      <c r="S70" s="282">
        <f t="shared" ref="S70" si="34">ROUNDDOWN(Q70*R70,0)</f>
        <v>0</v>
      </c>
      <c r="T70" s="512"/>
    </row>
    <row r="71" spans="1:20" ht="20.100000000000001" customHeight="1">
      <c r="A71" s="459"/>
      <c r="B71" s="173" t="s">
        <v>178</v>
      </c>
      <c r="C71" s="56">
        <f>SUMIFS(事業申請入力データ!$G$20:$G$1006,事業申請入力データ!$C$20:$C$1006,B71,事業申請入力データ!$B$20:$B$1006,事業申請出力結果!$C$66)</f>
        <v>0</v>
      </c>
      <c r="D71" s="57">
        <f>SUMIFS(事業申請入力データ!$H$20:$H$1006,事業申請入力データ!$C$20:$C$1006,B71,事業申請入力データ!$B$20:$B$1006,事業申請出力結果!$C$66)</f>
        <v>0</v>
      </c>
      <c r="E71" s="57">
        <f>IFERROR(事業申請入力データ!M$19*SUMIFS(事業申請入力データ!$G$20:$G$1006,事業申請入力データ!M$20:M$1006,"対象",事業申請入力データ!$C$20:$C$1006,事業申請出力結果!$B71,事業申請入力データ!$B$20:$B$1006,事業申請出力結果!$C$66)/SUMIF(事業申請入力データ!M$20:M$1006,"対象",事業申請入力データ!$G$20:$G$1006),0)</f>
        <v>0</v>
      </c>
      <c r="F71" s="57">
        <f>IFERROR(事業申請入力データ!N$19*SUMIFS(事業申請入力データ!$G$20:$G$1006,事業申請入力データ!N$20:N$1006,"対象",事業申請入力データ!$C$20:$C$1006,事業申請出力結果!$B71,事業申請入力データ!$B$20:$B$1006,事業申請出力結果!$C$66)/SUMIF(事業申請入力データ!N$20:N$1006,"対象",事業申請入力データ!$G$20:$G$1006),0)</f>
        <v>0</v>
      </c>
      <c r="G71" s="57">
        <f>IFERROR(事業申請入力データ!O$19*SUMIFS(事業申請入力データ!$G$20:$G$1006,事業申請入力データ!O$20:O$1006,"対象",事業申請入力データ!$C$20:$C$1006,事業申請出力結果!$B71,事業申請入力データ!$B$20:$B$1006,事業申請出力結果!$C$66)/SUMIF(事業申請入力データ!O$20:O$1006,"対象",事業申請入力データ!$G$20:$G$1006),0)</f>
        <v>0</v>
      </c>
      <c r="H71" s="57">
        <f>IFERROR(事業申請入力データ!P$19*SUMIFS(事業申請入力データ!$G$20:$G$1006,事業申請入力データ!P$20:P$1006,"対象",事業申請入力データ!$C$20:$C$1006,事業申請出力結果!$B71,事業申請入力データ!$B$20:$B$1006,事業申請出力結果!$C$66)/SUMIF(事業申請入力データ!P$20:P$1006,"対象",事業申請入力データ!$G$20:$G$1006),0)</f>
        <v>0</v>
      </c>
      <c r="I71" s="57">
        <f>IFERROR(事業申請入力データ!Q$19*SUMIFS(事業申請入力データ!$G$20:$G$1006,事業申請入力データ!Q$20:Q$1006,"対象",事業申請入力データ!$C$20:$C$1006,事業申請出力結果!$B71,事業申請入力データ!$B$20:$B$1006,事業申請出力結果!$C$66)/SUMIF(事業申請入力データ!Q$20:Q$1006,"対象",事業申請入力データ!$G$20:$G$1006),0)</f>
        <v>0</v>
      </c>
      <c r="J71" s="57">
        <f>IFERROR(事業申請入力データ!R$19*SUMIFS(事業申請入力データ!$G$20:$G$1006,事業申請入力データ!R$20:R$1006,"対象",事業申請入力データ!$C$20:$C$1006,事業申請出力結果!$B71,事業申請入力データ!$B$20:$B$1006,事業申請出力結果!$C$66)/SUMIF(事業申請入力データ!R$20:R$1006,"対象",事業申請入力データ!$G$20:$G$1006),0)</f>
        <v>0</v>
      </c>
      <c r="K71" s="57">
        <f>IFERROR(事業申請入力データ!S$19*SUMIFS(事業申請入力データ!$G$20:$G$1006,事業申請入力データ!S$20:S$1006,"対象",事業申請入力データ!$C$20:$C$1006,事業申請出力結果!$B71,事業申請入力データ!$B$20:$B$1006,事業申請出力結果!$C$66)/SUMIF(事業申請入力データ!S$20:S$1006,"対象",事業申請入力データ!$G$20:$G$1006),0)</f>
        <v>0</v>
      </c>
      <c r="L71" s="57">
        <f>IFERROR(事業申請入力データ!T$19*SUMIFS(事業申請入力データ!$G$20:$G$1006,事業申請入力データ!T$20:T$1006,"対象",事業申請入力データ!$C$20:$C$1006,事業申請出力結果!$B71,事業申請入力データ!$B$20:$B$1006,事業申請出力結果!$C$66)/SUMIF(事業申請入力データ!T$20:T$1006,"対象",事業申請入力データ!$G$20:$G$1006),0)</f>
        <v>0</v>
      </c>
      <c r="M71" s="57">
        <f>IFERROR(事業申請入力データ!U$19*SUMIFS(事業申請入力データ!$G$20:$G$1006,事業申請入力データ!U$20:U$1006,"対象",事業申請入力データ!$C$20:$C$1006,事業申請出力結果!$B71,事業申請入力データ!$B$20:$B$1006,事業申請出力結果!$C$66)/SUMIF(事業申請入力データ!U$20:U$1006,"対象",事業申請入力データ!$G$20:$G$1006),0)</f>
        <v>0</v>
      </c>
      <c r="N71" s="57">
        <f>IFERROR(事業申請入力データ!Y$19*SUMIFS(事業申請入力データ!$G$20:$G$1006,事業申請入力データ!Y$20:Y$1006,"対象",事業申請入力データ!$C$20:$C$1006,事業申請出力結果!$B71,事業申請入力データ!$B$20:$B$1006,事業申請出力結果!$C$66)/SUMIF(事業申請入力データ!Y$20:Y$1006,"対象",事業申請入力データ!$G$20:$G$1006),0)</f>
        <v>0</v>
      </c>
      <c r="O71" s="57">
        <f>IFERROR(事業申請入力データ!Z$19*SUMIFS(事業申請入力データ!$G$20:$G$1006,事業申請入力データ!Z$20:Z$1006,"対象",事業申請入力データ!$C$20:$C$1006,事業申請出力結果!$B71,事業申請入力データ!$B$20:$B$1006,事業申請出力結果!$C$66)/SUMIF(事業申請入力データ!Z$20:Z$1006,"対象",事業申請入力データ!$G$20:$G$1006),0)</f>
        <v>0</v>
      </c>
      <c r="P71" s="57">
        <f>IFERROR(事業申請入力データ!AA$19*SUMIFS(事業申請入力データ!$G$20:$G$1006,事業申請入力データ!AA$20:AA$1006,"対象",事業申請入力データ!$C$20:$C$1006,事業申請出力結果!$B71,事業申請入力データ!$B$20:$B$1006,事業申請出力結果!$C$66)/SUMIF(事業申請入力データ!AA$20:AA$1006,"対象",事業申請入力データ!$G$20:$G$1006),0)</f>
        <v>0</v>
      </c>
      <c r="Q71" s="57">
        <f t="shared" ref="Q71:Q77" si="35">SUM(D71:P71)</f>
        <v>0</v>
      </c>
      <c r="R71" s="59">
        <f>IFERROR(VLOOKUP($C$66,事業申請入力データ!$B$9:$E$14,4,0),0)</f>
        <v>0</v>
      </c>
      <c r="S71" s="282">
        <f t="shared" si="33"/>
        <v>0</v>
      </c>
      <c r="T71" s="512"/>
    </row>
    <row r="72" spans="1:20" ht="20.100000000000001" customHeight="1">
      <c r="A72" s="459"/>
      <c r="B72" s="173" t="s">
        <v>170</v>
      </c>
      <c r="C72" s="56">
        <f>SUMIFS(事業申請入力データ!$G$20:$G$1006,事業申請入力データ!$C$20:$C$1006,B72,事業申請入力データ!$B$20:$B$1006,事業申請出力結果!$C$66)</f>
        <v>0</v>
      </c>
      <c r="D72" s="57">
        <f>SUMIFS(事業申請入力データ!$H$20:$H$1006,事業申請入力データ!$C$20:$C$1006,B72,事業申請入力データ!$B$20:$B$1006,事業申請出力結果!$C$66)</f>
        <v>0</v>
      </c>
      <c r="E72" s="57">
        <f>IFERROR(事業申請入力データ!M$19*SUMIFS(事業申請入力データ!$G$20:$G$1006,事業申請入力データ!M$20:M$1006,"対象",事業申請入力データ!$C$20:$C$1006,事業申請出力結果!$B72,事業申請入力データ!$B$20:$B$1006,事業申請出力結果!$C$66)/SUMIF(事業申請入力データ!M$20:M$1006,"対象",事業申請入力データ!$G$20:$G$1006),0)</f>
        <v>0</v>
      </c>
      <c r="F72" s="57">
        <f>IFERROR(事業申請入力データ!N$19*SUMIFS(事業申請入力データ!$G$20:$G$1006,事業申請入力データ!N$20:N$1006,"対象",事業申請入力データ!$C$20:$C$1006,事業申請出力結果!$B72,事業申請入力データ!$B$20:$B$1006,事業申請出力結果!$C$66)/SUMIF(事業申請入力データ!N$20:N$1006,"対象",事業申請入力データ!$G$20:$G$1006),0)</f>
        <v>0</v>
      </c>
      <c r="G72" s="57">
        <f>IFERROR(事業申請入力データ!O$19*SUMIFS(事業申請入力データ!$G$20:$G$1006,事業申請入力データ!O$20:O$1006,"対象",事業申請入力データ!$C$20:$C$1006,事業申請出力結果!$B72,事業申請入力データ!$B$20:$B$1006,事業申請出力結果!$C$66)/SUMIF(事業申請入力データ!O$20:O$1006,"対象",事業申請入力データ!$G$20:$G$1006),0)</f>
        <v>0</v>
      </c>
      <c r="H72" s="57">
        <f>IFERROR(事業申請入力データ!P$19*SUMIFS(事業申請入力データ!$G$20:$G$1006,事業申請入力データ!P$20:P$1006,"対象",事業申請入力データ!$C$20:$C$1006,事業申請出力結果!$B72,事業申請入力データ!$B$20:$B$1006,事業申請出力結果!$C$66)/SUMIF(事業申請入力データ!P$20:P$1006,"対象",事業申請入力データ!$G$20:$G$1006),0)</f>
        <v>0</v>
      </c>
      <c r="I72" s="57">
        <f>IFERROR(事業申請入力データ!Q$19*SUMIFS(事業申請入力データ!$G$20:$G$1006,事業申請入力データ!Q$20:Q$1006,"対象",事業申請入力データ!$C$20:$C$1006,事業申請出力結果!$B72,事業申請入力データ!$B$20:$B$1006,事業申請出力結果!$C$66)/SUMIF(事業申請入力データ!Q$20:Q$1006,"対象",事業申請入力データ!$G$20:$G$1006),0)</f>
        <v>0</v>
      </c>
      <c r="J72" s="57">
        <f>IFERROR(事業申請入力データ!R$19*SUMIFS(事業申請入力データ!$G$20:$G$1006,事業申請入力データ!R$20:R$1006,"対象",事業申請入力データ!$C$20:$C$1006,事業申請出力結果!$B72,事業申請入力データ!$B$20:$B$1006,事業申請出力結果!$C$66)/SUMIF(事業申請入力データ!R$20:R$1006,"対象",事業申請入力データ!$G$20:$G$1006),0)</f>
        <v>0</v>
      </c>
      <c r="K72" s="57">
        <f>IFERROR(事業申請入力データ!S$19*SUMIFS(事業申請入力データ!$G$20:$G$1006,事業申請入力データ!S$20:S$1006,"対象",事業申請入力データ!$C$20:$C$1006,事業申請出力結果!$B72,事業申請入力データ!$B$20:$B$1006,事業申請出力結果!$C$66)/SUMIF(事業申請入力データ!S$20:S$1006,"対象",事業申請入力データ!$G$20:$G$1006),0)</f>
        <v>0</v>
      </c>
      <c r="L72" s="57">
        <f>IFERROR(事業申請入力データ!T$19*SUMIFS(事業申請入力データ!$G$20:$G$1006,事業申請入力データ!T$20:T$1006,"対象",事業申請入力データ!$C$20:$C$1006,事業申請出力結果!$B72,事業申請入力データ!$B$20:$B$1006,事業申請出力結果!$C$66)/SUMIF(事業申請入力データ!T$20:T$1006,"対象",事業申請入力データ!$G$20:$G$1006),0)</f>
        <v>0</v>
      </c>
      <c r="M72" s="57">
        <f>IFERROR(事業申請入力データ!U$19*SUMIFS(事業申請入力データ!$G$20:$G$1006,事業申請入力データ!U$20:U$1006,"対象",事業申請入力データ!$C$20:$C$1006,事業申請出力結果!$B72,事業申請入力データ!$B$20:$B$1006,事業申請出力結果!$C$66)/SUMIF(事業申請入力データ!U$20:U$1006,"対象",事業申請入力データ!$G$20:$G$1006),0)</f>
        <v>0</v>
      </c>
      <c r="N72" s="57">
        <f>IFERROR(事業申請入力データ!Y$19*SUMIFS(事業申請入力データ!$G$20:$G$1006,事業申請入力データ!Y$20:Y$1006,"対象",事業申請入力データ!$C$20:$C$1006,事業申請出力結果!$B72,事業申請入力データ!$B$20:$B$1006,事業申請出力結果!$C$66)/SUMIF(事業申請入力データ!Y$20:Y$1006,"対象",事業申請入力データ!$G$20:$G$1006),0)</f>
        <v>0</v>
      </c>
      <c r="O72" s="57">
        <f>IFERROR(事業申請入力データ!Z$19*SUMIFS(事業申請入力データ!$G$20:$G$1006,事業申請入力データ!Z$20:Z$1006,"対象",事業申請入力データ!$C$20:$C$1006,事業申請出力結果!$B72,事業申請入力データ!$B$20:$B$1006,事業申請出力結果!$C$66)/SUMIF(事業申請入力データ!Z$20:Z$1006,"対象",事業申請入力データ!$G$20:$G$1006),0)</f>
        <v>0</v>
      </c>
      <c r="P72" s="57">
        <f>IFERROR(事業申請入力データ!AA$19*SUMIFS(事業申請入力データ!$G$20:$G$1006,事業申請入力データ!AA$20:AA$1006,"対象",事業申請入力データ!$C$20:$C$1006,事業申請出力結果!$B72,事業申請入力データ!$B$20:$B$1006,事業申請出力結果!$C$66)/SUMIF(事業申請入力データ!AA$20:AA$1006,"対象",事業申請入力データ!$G$20:$G$1006),0)</f>
        <v>0</v>
      </c>
      <c r="Q72" s="57">
        <f t="shared" si="35"/>
        <v>0</v>
      </c>
      <c r="R72" s="59">
        <f>IFERROR(VLOOKUP($C$66,事業申請入力データ!$B$9:$E$14,4,0),0)</f>
        <v>0</v>
      </c>
      <c r="S72" s="282">
        <f t="shared" si="33"/>
        <v>0</v>
      </c>
      <c r="T72" s="512"/>
    </row>
    <row r="73" spans="1:20" ht="20.100000000000001" customHeight="1">
      <c r="A73" s="459"/>
      <c r="B73" s="173" t="s">
        <v>171</v>
      </c>
      <c r="C73" s="56">
        <f>SUMIFS(事業申請入力データ!$G$20:$G$1006,事業申請入力データ!$C$20:$C$1006,B73,事業申請入力データ!$B$20:$B$1006,事業申請出力結果!$C$66)</f>
        <v>0</v>
      </c>
      <c r="D73" s="57">
        <f>SUMIFS(事業申請入力データ!$H$20:$H$1006,事業申請入力データ!$C$20:$C$1006,B73,事業申請入力データ!$B$20:$B$1006,事業申請出力結果!$C$66)</f>
        <v>0</v>
      </c>
      <c r="E73" s="57">
        <f>IFERROR(事業申請入力データ!M$19*SUMIFS(事業申請入力データ!$G$20:$G$1006,事業申請入力データ!M$20:M$1006,"対象",事業申請入力データ!$C$20:$C$1006,事業申請出力結果!$B73,事業申請入力データ!$B$20:$B$1006,事業申請出力結果!$C$66)/SUMIF(事業申請入力データ!M$20:M$1006,"対象",事業申請入力データ!$G$20:$G$1006),0)</f>
        <v>0</v>
      </c>
      <c r="F73" s="57">
        <f>IFERROR(事業申請入力データ!N$19*SUMIFS(事業申請入力データ!$G$20:$G$1006,事業申請入力データ!N$20:N$1006,"対象",事業申請入力データ!$C$20:$C$1006,事業申請出力結果!$B73,事業申請入力データ!$B$20:$B$1006,事業申請出力結果!$C$66)/SUMIF(事業申請入力データ!N$20:N$1006,"対象",事業申請入力データ!$G$20:$G$1006),0)</f>
        <v>0</v>
      </c>
      <c r="G73" s="57">
        <f>IFERROR(事業申請入力データ!O$19*SUMIFS(事業申請入力データ!$G$20:$G$1006,事業申請入力データ!O$20:O$1006,"対象",事業申請入力データ!$C$20:$C$1006,事業申請出力結果!$B73,事業申請入力データ!$B$20:$B$1006,事業申請出力結果!$C$66)/SUMIF(事業申請入力データ!O$20:O$1006,"対象",事業申請入力データ!$G$20:$G$1006),0)</f>
        <v>0</v>
      </c>
      <c r="H73" s="57">
        <f>IFERROR(事業申請入力データ!P$19*SUMIFS(事業申請入力データ!$G$20:$G$1006,事業申請入力データ!P$20:P$1006,"対象",事業申請入力データ!$C$20:$C$1006,事業申請出力結果!$B73,事業申請入力データ!$B$20:$B$1006,事業申請出力結果!$C$66)/SUMIF(事業申請入力データ!P$20:P$1006,"対象",事業申請入力データ!$G$20:$G$1006),0)</f>
        <v>0</v>
      </c>
      <c r="I73" s="57">
        <f>IFERROR(事業申請入力データ!Q$19*SUMIFS(事業申請入力データ!$G$20:$G$1006,事業申請入力データ!Q$20:Q$1006,"対象",事業申請入力データ!$C$20:$C$1006,事業申請出力結果!$B73,事業申請入力データ!$B$20:$B$1006,事業申請出力結果!$C$66)/SUMIF(事業申請入力データ!Q$20:Q$1006,"対象",事業申請入力データ!$G$20:$G$1006),0)</f>
        <v>0</v>
      </c>
      <c r="J73" s="57">
        <f>IFERROR(事業申請入力データ!R$19*SUMIFS(事業申請入力データ!$G$20:$G$1006,事業申請入力データ!R$20:R$1006,"対象",事業申請入力データ!$C$20:$C$1006,事業申請出力結果!$B73,事業申請入力データ!$B$20:$B$1006,事業申請出力結果!$C$66)/SUMIF(事業申請入力データ!R$20:R$1006,"対象",事業申請入力データ!$G$20:$G$1006),0)</f>
        <v>0</v>
      </c>
      <c r="K73" s="57">
        <f>IFERROR(事業申請入力データ!S$19*SUMIFS(事業申請入力データ!$G$20:$G$1006,事業申請入力データ!S$20:S$1006,"対象",事業申請入力データ!$C$20:$C$1006,事業申請出力結果!$B73,事業申請入力データ!$B$20:$B$1006,事業申請出力結果!$C$66)/SUMIF(事業申請入力データ!S$20:S$1006,"対象",事業申請入力データ!$G$20:$G$1006),0)</f>
        <v>0</v>
      </c>
      <c r="L73" s="57">
        <f>IFERROR(事業申請入力データ!T$19*SUMIFS(事業申請入力データ!$G$20:$G$1006,事業申請入力データ!T$20:T$1006,"対象",事業申請入力データ!$C$20:$C$1006,事業申請出力結果!$B73,事業申請入力データ!$B$20:$B$1006,事業申請出力結果!$C$66)/SUMIF(事業申請入力データ!T$20:T$1006,"対象",事業申請入力データ!$G$20:$G$1006),0)</f>
        <v>0</v>
      </c>
      <c r="M73" s="57">
        <f>IFERROR(事業申請入力データ!U$19*SUMIFS(事業申請入力データ!$G$20:$G$1006,事業申請入力データ!U$20:U$1006,"対象",事業申請入力データ!$C$20:$C$1006,事業申請出力結果!$B73,事業申請入力データ!$B$20:$B$1006,事業申請出力結果!$C$66)/SUMIF(事業申請入力データ!U$20:U$1006,"対象",事業申請入力データ!$G$20:$G$1006),0)</f>
        <v>0</v>
      </c>
      <c r="N73" s="57">
        <f>IFERROR(事業申請入力データ!Y$19*SUMIFS(事業申請入力データ!$G$20:$G$1006,事業申請入力データ!Y$20:Y$1006,"対象",事業申請入力データ!$C$20:$C$1006,事業申請出力結果!$B73,事業申請入力データ!$B$20:$B$1006,事業申請出力結果!$C$66)/SUMIF(事業申請入力データ!Y$20:Y$1006,"対象",事業申請入力データ!$G$20:$G$1006),0)</f>
        <v>0</v>
      </c>
      <c r="O73" s="57">
        <f>IFERROR(事業申請入力データ!Z$19*SUMIFS(事業申請入力データ!$G$20:$G$1006,事業申請入力データ!Z$20:Z$1006,"対象",事業申請入力データ!$C$20:$C$1006,事業申請出力結果!$B73,事業申請入力データ!$B$20:$B$1006,事業申請出力結果!$C$66)/SUMIF(事業申請入力データ!Z$20:Z$1006,"対象",事業申請入力データ!$G$20:$G$1006),0)</f>
        <v>0</v>
      </c>
      <c r="P73" s="57">
        <f>IFERROR(事業申請入力データ!AA$19*SUMIFS(事業申請入力データ!$G$20:$G$1006,事業申請入力データ!AA$20:AA$1006,"対象",事業申請入力データ!$C$20:$C$1006,事業申請出力結果!$B73,事業申請入力データ!$B$20:$B$1006,事業申請出力結果!$C$66)/SUMIF(事業申請入力データ!AA$20:AA$1006,"対象",事業申請入力データ!$G$20:$G$1006),0)</f>
        <v>0</v>
      </c>
      <c r="Q73" s="57">
        <f t="shared" si="35"/>
        <v>0</v>
      </c>
      <c r="R73" s="59">
        <f>IFERROR(VLOOKUP($C$66,事業申請入力データ!$B$9:$E$14,4,0),0)</f>
        <v>0</v>
      </c>
      <c r="S73" s="282">
        <f t="shared" si="33"/>
        <v>0</v>
      </c>
      <c r="T73" s="512"/>
    </row>
    <row r="74" spans="1:20" ht="20.100000000000001" customHeight="1">
      <c r="A74" s="459"/>
      <c r="B74" s="173" t="s">
        <v>173</v>
      </c>
      <c r="C74" s="56">
        <f>SUMIFS(事業申請入力データ!$G$20:$G$1006,事業申請入力データ!$C$20:$C$1006,B74,事業申請入力データ!$B$20:$B$1006,事業申請出力結果!$C$66)</f>
        <v>0</v>
      </c>
      <c r="D74" s="57">
        <f>SUMIFS(事業申請入力データ!$H$20:$H$1006,事業申請入力データ!$C$20:$C$1006,B74,事業申請入力データ!$B$20:$B$1006,事業申請出力結果!$C$66)</f>
        <v>0</v>
      </c>
      <c r="E74" s="57">
        <f>IFERROR(事業申請入力データ!M$19*SUMIFS(事業申請入力データ!$G$20:$G$1006,事業申請入力データ!M$20:M$1006,"対象",事業申請入力データ!$C$20:$C$1006,事業申請出力結果!$B74,事業申請入力データ!$B$20:$B$1006,事業申請出力結果!$C$66)/SUMIF(事業申請入力データ!M$20:M$1006,"対象",事業申請入力データ!$G$20:$G$1006),0)</f>
        <v>0</v>
      </c>
      <c r="F74" s="57">
        <f>IFERROR(事業申請入力データ!N$19*SUMIFS(事業申請入力データ!$G$20:$G$1006,事業申請入力データ!N$20:N$1006,"対象",事業申請入力データ!$C$20:$C$1006,事業申請出力結果!$B74,事業申請入力データ!$B$20:$B$1006,事業申請出力結果!$C$66)/SUMIF(事業申請入力データ!N$20:N$1006,"対象",事業申請入力データ!$G$20:$G$1006),0)</f>
        <v>0</v>
      </c>
      <c r="G74" s="57">
        <f>IFERROR(事業申請入力データ!O$19*SUMIFS(事業申請入力データ!$G$20:$G$1006,事業申請入力データ!O$20:O$1006,"対象",事業申請入力データ!$C$20:$C$1006,事業申請出力結果!$B74,事業申請入力データ!$B$20:$B$1006,事業申請出力結果!$C$66)/SUMIF(事業申請入力データ!O$20:O$1006,"対象",事業申請入力データ!$G$20:$G$1006),0)</f>
        <v>0</v>
      </c>
      <c r="H74" s="57">
        <f>IFERROR(事業申請入力データ!P$19*SUMIFS(事業申請入力データ!$G$20:$G$1006,事業申請入力データ!P$20:P$1006,"対象",事業申請入力データ!$C$20:$C$1006,事業申請出力結果!$B74,事業申請入力データ!$B$20:$B$1006,事業申請出力結果!$C$66)/SUMIF(事業申請入力データ!P$20:P$1006,"対象",事業申請入力データ!$G$20:$G$1006),0)</f>
        <v>0</v>
      </c>
      <c r="I74" s="57">
        <f>IFERROR(事業申請入力データ!Q$19*SUMIFS(事業申請入力データ!$G$20:$G$1006,事業申請入力データ!Q$20:Q$1006,"対象",事業申請入力データ!$C$20:$C$1006,事業申請出力結果!$B74,事業申請入力データ!$B$20:$B$1006,事業申請出力結果!$C$66)/SUMIF(事業申請入力データ!Q$20:Q$1006,"対象",事業申請入力データ!$G$20:$G$1006),0)</f>
        <v>0</v>
      </c>
      <c r="J74" s="57">
        <f>IFERROR(事業申請入力データ!R$19*SUMIFS(事業申請入力データ!$G$20:$G$1006,事業申請入力データ!R$20:R$1006,"対象",事業申請入力データ!$C$20:$C$1006,事業申請出力結果!$B74,事業申請入力データ!$B$20:$B$1006,事業申請出力結果!$C$66)/SUMIF(事業申請入力データ!R$20:R$1006,"対象",事業申請入力データ!$G$20:$G$1006),0)</f>
        <v>0</v>
      </c>
      <c r="K74" s="57">
        <f>IFERROR(事業申請入力データ!S$19*SUMIFS(事業申請入力データ!$G$20:$G$1006,事業申請入力データ!S$20:S$1006,"対象",事業申請入力データ!$C$20:$C$1006,事業申請出力結果!$B74,事業申請入力データ!$B$20:$B$1006,事業申請出力結果!$C$66)/SUMIF(事業申請入力データ!S$20:S$1006,"対象",事業申請入力データ!$G$20:$G$1006),0)</f>
        <v>0</v>
      </c>
      <c r="L74" s="57">
        <f>IFERROR(事業申請入力データ!T$19*SUMIFS(事業申請入力データ!$G$20:$G$1006,事業申請入力データ!T$20:T$1006,"対象",事業申請入力データ!$C$20:$C$1006,事業申請出力結果!$B74,事業申請入力データ!$B$20:$B$1006,事業申請出力結果!$C$66)/SUMIF(事業申請入力データ!T$20:T$1006,"対象",事業申請入力データ!$G$20:$G$1006),0)</f>
        <v>0</v>
      </c>
      <c r="M74" s="57">
        <f>IFERROR(事業申請入力データ!U$19*SUMIFS(事業申請入力データ!$G$20:$G$1006,事業申請入力データ!U$20:U$1006,"対象",事業申請入力データ!$C$20:$C$1006,事業申請出力結果!$B74,事業申請入力データ!$B$20:$B$1006,事業申請出力結果!$C$66)/SUMIF(事業申請入力データ!U$20:U$1006,"対象",事業申請入力データ!$G$20:$G$1006),0)</f>
        <v>0</v>
      </c>
      <c r="N74" s="57">
        <f>IFERROR(事業申請入力データ!Y$19*SUMIFS(事業申請入力データ!$G$20:$G$1006,事業申請入力データ!Y$20:Y$1006,"対象",事業申請入力データ!$C$20:$C$1006,事業申請出力結果!$B74,事業申請入力データ!$B$20:$B$1006,事業申請出力結果!$C$66)/SUMIF(事業申請入力データ!Y$20:Y$1006,"対象",事業申請入力データ!$G$20:$G$1006),0)</f>
        <v>0</v>
      </c>
      <c r="O74" s="57">
        <f>IFERROR(事業申請入力データ!Z$19*SUMIFS(事業申請入力データ!$G$20:$G$1006,事業申請入力データ!Z$20:Z$1006,"対象",事業申請入力データ!$C$20:$C$1006,事業申請出力結果!$B74,事業申請入力データ!$B$20:$B$1006,事業申請出力結果!$C$66)/SUMIF(事業申請入力データ!Z$20:Z$1006,"対象",事業申請入力データ!$G$20:$G$1006),0)</f>
        <v>0</v>
      </c>
      <c r="P74" s="57">
        <f>IFERROR(事業申請入力データ!AA$19*SUMIFS(事業申請入力データ!$G$20:$G$1006,事業申請入力データ!AA$20:AA$1006,"対象",事業申請入力データ!$C$20:$C$1006,事業申請出力結果!$B74,事業申請入力データ!$B$20:$B$1006,事業申請出力結果!$C$66)/SUMIF(事業申請入力データ!AA$20:AA$1006,"対象",事業申請入力データ!$G$20:$G$1006),0)</f>
        <v>0</v>
      </c>
      <c r="Q74" s="57">
        <f t="shared" si="35"/>
        <v>0</v>
      </c>
      <c r="R74" s="59">
        <f>IFERROR(VLOOKUP($C$66,事業申請入力データ!$B$9:$E$14,4,0),0)</f>
        <v>0</v>
      </c>
      <c r="S74" s="282">
        <f t="shared" si="33"/>
        <v>0</v>
      </c>
      <c r="T74" s="512"/>
    </row>
    <row r="75" spans="1:20" ht="20.100000000000001" customHeight="1">
      <c r="A75" s="459"/>
      <c r="B75" s="173" t="s">
        <v>17</v>
      </c>
      <c r="C75" s="56">
        <f>SUMIFS(事業申請入力データ!$G$20:$G$1006,事業申請入力データ!$C$20:$C$1006,B75,事業申請入力データ!$B$20:$B$1006,事業申請出力結果!$C$66)</f>
        <v>0</v>
      </c>
      <c r="D75" s="57">
        <f>SUMIFS(事業申請入力データ!$H$20:$H$1006,事業申請入力データ!$C$20:$C$1006,B75,事業申請入力データ!$B$20:$B$1006,事業申請出力結果!$C$66)</f>
        <v>0</v>
      </c>
      <c r="E75" s="57">
        <f>IFERROR(事業申請入力データ!M$19*SUMIFS(事業申請入力データ!$G$20:$G$1006,事業申請入力データ!M$20:M$1006,"対象",事業申請入力データ!$C$20:$C$1006,事業申請出力結果!$B75,事業申請入力データ!$B$20:$B$1006,事業申請出力結果!$C$66)/SUMIF(事業申請入力データ!M$20:M$1006,"対象",事業申請入力データ!$G$20:$G$1006),0)</f>
        <v>0</v>
      </c>
      <c r="F75" s="57">
        <f>IFERROR(事業申請入力データ!N$19*SUMIFS(事業申請入力データ!$G$20:$G$1006,事業申請入力データ!N$20:N$1006,"対象",事業申請入力データ!$C$20:$C$1006,事業申請出力結果!$B75,事業申請入力データ!$B$20:$B$1006,事業申請出力結果!$C$66)/SUMIF(事業申請入力データ!N$20:N$1006,"対象",事業申請入力データ!$G$20:$G$1006),0)</f>
        <v>0</v>
      </c>
      <c r="G75" s="57">
        <f>IFERROR(事業申請入力データ!O$19*SUMIFS(事業申請入力データ!$G$20:$G$1006,事業申請入力データ!O$20:O$1006,"対象",事業申請入力データ!$C$20:$C$1006,事業申請出力結果!$B75,事業申請入力データ!$B$20:$B$1006,事業申請出力結果!$C$66)/SUMIF(事業申請入力データ!O$20:O$1006,"対象",事業申請入力データ!$G$20:$G$1006),0)</f>
        <v>0</v>
      </c>
      <c r="H75" s="57">
        <f>IFERROR(事業申請入力データ!P$19*SUMIFS(事業申請入力データ!$G$20:$G$1006,事業申請入力データ!P$20:P$1006,"対象",事業申請入力データ!$C$20:$C$1006,事業申請出力結果!$B75,事業申請入力データ!$B$20:$B$1006,事業申請出力結果!$C$66)/SUMIF(事業申請入力データ!P$20:P$1006,"対象",事業申請入力データ!$G$20:$G$1006),0)</f>
        <v>0</v>
      </c>
      <c r="I75" s="57">
        <f>IFERROR(事業申請入力データ!Q$19*SUMIFS(事業申請入力データ!$G$20:$G$1006,事業申請入力データ!Q$20:Q$1006,"対象",事業申請入力データ!$C$20:$C$1006,事業申請出力結果!$B75,事業申請入力データ!$B$20:$B$1006,事業申請出力結果!$C$66)/SUMIF(事業申請入力データ!Q$20:Q$1006,"対象",事業申請入力データ!$G$20:$G$1006),0)</f>
        <v>0</v>
      </c>
      <c r="J75" s="57">
        <f>IFERROR(事業申請入力データ!R$19*SUMIFS(事業申請入力データ!$G$20:$G$1006,事業申請入力データ!R$20:R$1006,"対象",事業申請入力データ!$C$20:$C$1006,事業申請出力結果!$B75,事業申請入力データ!$B$20:$B$1006,事業申請出力結果!$C$66)/SUMIF(事業申請入力データ!R$20:R$1006,"対象",事業申請入力データ!$G$20:$G$1006),0)</f>
        <v>0</v>
      </c>
      <c r="K75" s="57">
        <f>IFERROR(事業申請入力データ!S$19*SUMIFS(事業申請入力データ!$G$20:$G$1006,事業申請入力データ!S$20:S$1006,"対象",事業申請入力データ!$C$20:$C$1006,事業申請出力結果!$B75,事業申請入力データ!$B$20:$B$1006,事業申請出力結果!$C$66)/SUMIF(事業申請入力データ!S$20:S$1006,"対象",事業申請入力データ!$G$20:$G$1006),0)</f>
        <v>0</v>
      </c>
      <c r="L75" s="57">
        <f>IFERROR(事業申請入力データ!T$19*SUMIFS(事業申請入力データ!$G$20:$G$1006,事業申請入力データ!T$20:T$1006,"対象",事業申請入力データ!$C$20:$C$1006,事業申請出力結果!$B75,事業申請入力データ!$B$20:$B$1006,事業申請出力結果!$C$66)/SUMIF(事業申請入力データ!T$20:T$1006,"対象",事業申請入力データ!$G$20:$G$1006),0)</f>
        <v>0</v>
      </c>
      <c r="M75" s="57">
        <f>IFERROR(事業申請入力データ!U$19*SUMIFS(事業申請入力データ!$G$20:$G$1006,事業申請入力データ!U$20:U$1006,"対象",事業申請入力データ!$C$20:$C$1006,事業申請出力結果!$B75,事業申請入力データ!$B$20:$B$1006,事業申請出力結果!$C$66)/SUMIF(事業申請入力データ!U$20:U$1006,"対象",事業申請入力データ!$G$20:$G$1006),0)</f>
        <v>0</v>
      </c>
      <c r="N75" s="57">
        <f>IFERROR(事業申請入力データ!Y$19*SUMIFS(事業申請入力データ!$G$20:$G$1006,事業申請入力データ!Y$20:Y$1006,"対象",事業申請入力データ!$C$20:$C$1006,事業申請出力結果!$B75,事業申請入力データ!$B$20:$B$1006,事業申請出力結果!$C$66)/SUMIF(事業申請入力データ!Y$20:Y$1006,"対象",事業申請入力データ!$G$20:$G$1006),0)</f>
        <v>0</v>
      </c>
      <c r="O75" s="57">
        <f>IFERROR(事業申請入力データ!Z$19*SUMIFS(事業申請入力データ!$G$20:$G$1006,事業申請入力データ!Z$20:Z$1006,"対象",事業申請入力データ!$C$20:$C$1006,事業申請出力結果!$B75,事業申請入力データ!$B$20:$B$1006,事業申請出力結果!$C$66)/SUMIF(事業申請入力データ!Z$20:Z$1006,"対象",事業申請入力データ!$G$20:$G$1006),0)</f>
        <v>0</v>
      </c>
      <c r="P75" s="57">
        <f>IFERROR(事業申請入力データ!AA$19*SUMIFS(事業申請入力データ!$G$20:$G$1006,事業申請入力データ!AA$20:AA$1006,"対象",事業申請入力データ!$C$20:$C$1006,事業申請出力結果!$B75,事業申請入力データ!$B$20:$B$1006,事業申請出力結果!$C$66)/SUMIF(事業申請入力データ!AA$20:AA$1006,"対象",事業申請入力データ!$G$20:$G$1006),0)</f>
        <v>0</v>
      </c>
      <c r="Q75" s="57">
        <f t="shared" ref="Q75" si="36">SUM(D75:P75)</f>
        <v>0</v>
      </c>
      <c r="R75" s="59">
        <f>IFERROR(VLOOKUP($C$66,事業申請入力データ!$B$9:$E$14,4,0),0)</f>
        <v>0</v>
      </c>
      <c r="S75" s="282">
        <f t="shared" ref="S75" si="37">ROUNDDOWN(Q75*R75,0)</f>
        <v>0</v>
      </c>
      <c r="T75" s="512"/>
    </row>
    <row r="76" spans="1:20" ht="20.100000000000001" customHeight="1" thickBot="1">
      <c r="A76" s="459"/>
      <c r="B76" s="211" t="s">
        <v>175</v>
      </c>
      <c r="C76" s="212">
        <f>SUMIFS(事業申請入力データ!$G$20:$G$1006,事業申請入力データ!$C$20:$C$1006,B76,事業申請入力データ!$B$20:$B$1006,事業申請出力結果!$C$66)</f>
        <v>0</v>
      </c>
      <c r="D76" s="77">
        <f>SUMIFS(事業申請入力データ!$H$20:$H$1006,事業申請入力データ!$C$20:$C$1006,B76,事業申請入力データ!$B$20:$B$1006,事業申請出力結果!$C$66)</f>
        <v>0</v>
      </c>
      <c r="E76" s="77">
        <f>IFERROR(事業申請入力データ!M$19*SUMIFS(事業申請入力データ!$G$20:$G$1006,事業申請入力データ!M$20:M$1006,"対象",事業申請入力データ!$C$20:$C$1006,事業申請出力結果!$B76,事業申請入力データ!$B$20:$B$1006,事業申請出力結果!$C$66)/SUMIF(事業申請入力データ!M$20:M$1006,"対象",事業申請入力データ!$G$20:$G$1006),0)</f>
        <v>0</v>
      </c>
      <c r="F76" s="77">
        <f>IFERROR(事業申請入力データ!N$19*SUMIFS(事業申請入力データ!$G$20:$G$1006,事業申請入力データ!N$20:N$1006,"対象",事業申請入力データ!$C$20:$C$1006,事業申請出力結果!$B76,事業申請入力データ!$B$20:$B$1006,事業申請出力結果!$C$66)/SUMIF(事業申請入力データ!N$20:N$1006,"対象",事業申請入力データ!$G$20:$G$1006),0)</f>
        <v>0</v>
      </c>
      <c r="G76" s="77">
        <f>IFERROR(事業申請入力データ!O$19*SUMIFS(事業申請入力データ!$G$20:$G$1006,事業申請入力データ!O$20:O$1006,"対象",事業申請入力データ!$C$20:$C$1006,事業申請出力結果!$B76,事業申請入力データ!$B$20:$B$1006,事業申請出力結果!$C$66)/SUMIF(事業申請入力データ!O$20:O$1006,"対象",事業申請入力データ!$G$20:$G$1006),0)</f>
        <v>0</v>
      </c>
      <c r="H76" s="77">
        <f>IFERROR(事業申請入力データ!P$19*SUMIFS(事業申請入力データ!$G$20:$G$1006,事業申請入力データ!P$20:P$1006,"対象",事業申請入力データ!$C$20:$C$1006,事業申請出力結果!$B76,事業申請入力データ!$B$20:$B$1006,事業申請出力結果!$C$66)/SUMIF(事業申請入力データ!P$20:P$1006,"対象",事業申請入力データ!$G$20:$G$1006),0)</f>
        <v>0</v>
      </c>
      <c r="I76" s="77">
        <f>IFERROR(事業申請入力データ!Q$19*SUMIFS(事業申請入力データ!$G$20:$G$1006,事業申請入力データ!Q$20:Q$1006,"対象",事業申請入力データ!$C$20:$C$1006,事業申請出力結果!$B76,事業申請入力データ!$B$20:$B$1006,事業申請出力結果!$C$66)/SUMIF(事業申請入力データ!Q$20:Q$1006,"対象",事業申請入力データ!$G$20:$G$1006),0)</f>
        <v>0</v>
      </c>
      <c r="J76" s="77">
        <f>IFERROR(事業申請入力データ!R$19*SUMIFS(事業申請入力データ!$G$20:$G$1006,事業申請入力データ!R$20:R$1006,"対象",事業申請入力データ!$C$20:$C$1006,事業申請出力結果!$B76,事業申請入力データ!$B$20:$B$1006,事業申請出力結果!$C$66)/SUMIF(事業申請入力データ!R$20:R$1006,"対象",事業申請入力データ!$G$20:$G$1006),0)</f>
        <v>0</v>
      </c>
      <c r="K76" s="77">
        <f>IFERROR(事業申請入力データ!S$19*SUMIFS(事業申請入力データ!$G$20:$G$1006,事業申請入力データ!S$20:S$1006,"対象",事業申請入力データ!$C$20:$C$1006,事業申請出力結果!$B76,事業申請入力データ!$B$20:$B$1006,事業申請出力結果!$C$66)/SUMIF(事業申請入力データ!S$20:S$1006,"対象",事業申請入力データ!$G$20:$G$1006),0)</f>
        <v>0</v>
      </c>
      <c r="L76" s="77">
        <f>IFERROR(事業申請入力データ!T$19*SUMIFS(事業申請入力データ!$G$20:$G$1006,事業申請入力データ!T$20:T$1006,"対象",事業申請入力データ!$C$20:$C$1006,事業申請出力結果!$B76,事業申請入力データ!$B$20:$B$1006,事業申請出力結果!$C$66)/SUMIF(事業申請入力データ!T$20:T$1006,"対象",事業申請入力データ!$G$20:$G$1006),0)</f>
        <v>0</v>
      </c>
      <c r="M76" s="77">
        <f>IFERROR(事業申請入力データ!U$19*SUMIFS(事業申請入力データ!$G$20:$G$1006,事業申請入力データ!U$20:U$1006,"対象",事業申請入力データ!$C$20:$C$1006,事業申請出力結果!$B76,事業申請入力データ!$B$20:$B$1006,事業申請出力結果!$C$66)/SUMIF(事業申請入力データ!U$20:U$1006,"対象",事業申請入力データ!$G$20:$G$1006),0)</f>
        <v>0</v>
      </c>
      <c r="N76" s="77">
        <f>IFERROR(事業申請入力データ!Y$19*SUMIFS(事業申請入力データ!$G$20:$G$1006,事業申請入力データ!Y$20:Y$1006,"対象",事業申請入力データ!$C$20:$C$1006,事業申請出力結果!$B76,事業申請入力データ!$B$20:$B$1006,事業申請出力結果!$C$66)/SUMIF(事業申請入力データ!Y$20:Y$1006,"対象",事業申請入力データ!$G$20:$G$1006),0)</f>
        <v>0</v>
      </c>
      <c r="O76" s="77">
        <f>IFERROR(事業申請入力データ!Z$19*SUMIFS(事業申請入力データ!$G$20:$G$1006,事業申請入力データ!Z$20:Z$1006,"対象",事業申請入力データ!$C$20:$C$1006,事業申請出力結果!$B76,事業申請入力データ!$B$20:$B$1006,事業申請出力結果!$C$66)/SUMIF(事業申請入力データ!Z$20:Z$1006,"対象",事業申請入力データ!$G$20:$G$1006),0)</f>
        <v>0</v>
      </c>
      <c r="P76" s="77">
        <f>IFERROR(事業申請入力データ!AA$19*SUMIFS(事業申請入力データ!$G$20:$G$1006,事業申請入力データ!AA$20:AA$1006,"対象",事業申請入力データ!$C$20:$C$1006,事業申請出力結果!$B76,事業申請入力データ!$B$20:$B$1006,事業申請出力結果!$C$66)/SUMIF(事業申請入力データ!AA$20:AA$1006,"対象",事業申請入力データ!$G$20:$G$1006),0)</f>
        <v>0</v>
      </c>
      <c r="Q76" s="77">
        <f t="shared" si="35"/>
        <v>0</v>
      </c>
      <c r="R76" s="78">
        <f>IFERROR(VLOOKUP($C$66,事業申請入力データ!$B$9:$E$14,4,0),0)</f>
        <v>0</v>
      </c>
      <c r="S76" s="283">
        <f t="shared" si="33"/>
        <v>0</v>
      </c>
      <c r="T76" s="512"/>
    </row>
    <row r="77" spans="1:20" ht="20.100000000000001" customHeight="1">
      <c r="A77" s="472" t="s">
        <v>185</v>
      </c>
      <c r="B77" s="214" t="s">
        <v>18</v>
      </c>
      <c r="C77" s="215">
        <f>SUMIFS(事業申請入力データ!$G$20:$G$1006,事業申請入力データ!$C$20:$C$1006,B77,事業申請入力データ!$B$20:$B$1006,事業申請出力結果!$C$66)</f>
        <v>0</v>
      </c>
      <c r="D77" s="216">
        <f>SUMIFS(事業申請入力データ!$H$20:$H$1006,事業申請入力データ!$C$20:$C$1006,B77,事業申請入力データ!$B$20:$B$1006,事業申請出力結果!$C$66)</f>
        <v>0</v>
      </c>
      <c r="E77" s="216">
        <f>IFERROR(事業申請入力データ!M$19*SUMIFS(事業申請入力データ!$G$20:$G$1006,事業申請入力データ!M$20:M$1006,"対象",事業申請入力データ!$C$20:$C$1006,事業申請出力結果!$B77,事業申請入力データ!$B$20:$B$1006,事業申請出力結果!$C$66)/SUMIF(事業申請入力データ!M$20:M$1006,"対象",事業申請入力データ!$G$20:$G$1006),0)</f>
        <v>0</v>
      </c>
      <c r="F77" s="216">
        <f>IFERROR(事業申請入力データ!N$19*SUMIFS(事業申請入力データ!$G$20:$G$1006,事業申請入力データ!N$20:N$1006,"対象",事業申請入力データ!$C$20:$C$1006,事業申請出力結果!$B77,事業申請入力データ!$B$20:$B$1006,事業申請出力結果!$C$66)/SUMIF(事業申請入力データ!N$20:N$1006,"対象",事業申請入力データ!$G$20:$G$1006),0)</f>
        <v>0</v>
      </c>
      <c r="G77" s="216">
        <f>IFERROR(事業申請入力データ!O$19*SUMIFS(事業申請入力データ!$G$20:$G$1006,事業申請入力データ!O$20:O$1006,"対象",事業申請入力データ!$C$20:$C$1006,事業申請出力結果!$B77,事業申請入力データ!$B$20:$B$1006,事業申請出力結果!$C$66)/SUMIF(事業申請入力データ!O$20:O$1006,"対象",事業申請入力データ!$G$20:$G$1006),0)</f>
        <v>0</v>
      </c>
      <c r="H77" s="216">
        <f>IFERROR(事業申請入力データ!P$19*SUMIFS(事業申請入力データ!$G$20:$G$1006,事業申請入力データ!P$20:P$1006,"対象",事業申請入力データ!$C$20:$C$1006,事業申請出力結果!$B77,事業申請入力データ!$B$20:$B$1006,事業申請出力結果!$C$66)/SUMIF(事業申請入力データ!P$20:P$1006,"対象",事業申請入力データ!$G$20:$G$1006),0)</f>
        <v>0</v>
      </c>
      <c r="I77" s="216">
        <f>IFERROR(事業申請入力データ!Q$19*SUMIFS(事業申請入力データ!$G$20:$G$1006,事業申請入力データ!Q$20:Q$1006,"対象",事業申請入力データ!$C$20:$C$1006,事業申請出力結果!$B77,事業申請入力データ!$B$20:$B$1006,事業申請出力結果!$C$66)/SUMIF(事業申請入力データ!Q$20:Q$1006,"対象",事業申請入力データ!$G$20:$G$1006),0)</f>
        <v>0</v>
      </c>
      <c r="J77" s="216">
        <f>IFERROR(事業申請入力データ!R$19*SUMIFS(事業申請入力データ!$G$20:$G$1006,事業申請入力データ!R$20:R$1006,"対象",事業申請入力データ!$C$20:$C$1006,事業申請出力結果!$B77,事業申請入力データ!$B$20:$B$1006,事業申請出力結果!$C$66)/SUMIF(事業申請入力データ!R$20:R$1006,"対象",事業申請入力データ!$G$20:$G$1006),0)</f>
        <v>0</v>
      </c>
      <c r="K77" s="216">
        <f>IFERROR(事業申請入力データ!S$19*SUMIFS(事業申請入力データ!$G$20:$G$1006,事業申請入力データ!S$20:S$1006,"対象",事業申請入力データ!$C$20:$C$1006,事業申請出力結果!$B77,事業申請入力データ!$B$20:$B$1006,事業申請出力結果!$C$66)/SUMIF(事業申請入力データ!S$20:S$1006,"対象",事業申請入力データ!$G$20:$G$1006),0)</f>
        <v>0</v>
      </c>
      <c r="L77" s="216">
        <f>IFERROR(事業申請入力データ!T$19*SUMIFS(事業申請入力データ!$G$20:$G$1006,事業申請入力データ!T$20:T$1006,"対象",事業申請入力データ!$C$20:$C$1006,事業申請出力結果!$B77,事業申請入力データ!$B$20:$B$1006,事業申請出力結果!$C$66)/SUMIF(事業申請入力データ!T$20:T$1006,"対象",事業申請入力データ!$G$20:$G$1006),0)</f>
        <v>0</v>
      </c>
      <c r="M77" s="216">
        <f>IFERROR(事業申請入力データ!U$19*SUMIFS(事業申請入力データ!$G$20:$G$1006,事業申請入力データ!U$20:U$1006,"対象",事業申請入力データ!$C$20:$C$1006,事業申請出力結果!$B77,事業申請入力データ!$B$20:$B$1006,事業申請出力結果!$C$66)/SUMIF(事業申請入力データ!U$20:U$1006,"対象",事業申請入力データ!$G$20:$G$1006),0)</f>
        <v>0</v>
      </c>
      <c r="N77" s="216">
        <f>IFERROR(事業申請入力データ!Y$19*SUMIFS(事業申請入力データ!$G$20:$G$1006,事業申請入力データ!Y$20:Y$1006,"対象",事業申請入力データ!$C$20:$C$1006,事業申請出力結果!$B77,事業申請入力データ!$B$20:$B$1006,事業申請出力結果!$C$66)/SUMIF(事業申請入力データ!Y$20:Y$1006,"対象",事業申請入力データ!$G$20:$G$1006),0)</f>
        <v>0</v>
      </c>
      <c r="O77" s="216">
        <f>IFERROR(事業申請入力データ!Z$19*SUMIFS(事業申請入力データ!$G$20:$G$1006,事業申請入力データ!Z$20:Z$1006,"対象",事業申請入力データ!$C$20:$C$1006,事業申請出力結果!$B77,事業申請入力データ!$B$20:$B$1006,事業申請出力結果!$C$66)/SUMIF(事業申請入力データ!Z$20:Z$1006,"対象",事業申請入力データ!$G$20:$G$1006),0)</f>
        <v>0</v>
      </c>
      <c r="P77" s="216">
        <f>IFERROR(事業申請入力データ!AA$19*SUMIFS(事業申請入力データ!$G$20:$G$1006,事業申請入力データ!AA$20:AA$1006,"対象",事業申請入力データ!$C$20:$C$1006,事業申請出力結果!$B77,事業申請入力データ!$B$20:$B$1006,事業申請出力結果!$C$66)/SUMIF(事業申請入力データ!AA$20:AA$1006,"対象",事業申請入力データ!$G$20:$G$1006),0)</f>
        <v>0</v>
      </c>
      <c r="Q77" s="216">
        <f t="shared" si="35"/>
        <v>0</v>
      </c>
      <c r="R77" s="217">
        <f>IFERROR(VLOOKUP($C$66,事業申請入力データ!$B$9:$E$14,4,0),0)</f>
        <v>0</v>
      </c>
      <c r="S77" s="255">
        <f t="shared" si="33"/>
        <v>0</v>
      </c>
      <c r="T77" s="527">
        <f>SUM(S77:S78)</f>
        <v>0</v>
      </c>
    </row>
    <row r="78" spans="1:20" ht="20.100000000000001" customHeight="1" thickBot="1">
      <c r="A78" s="473"/>
      <c r="B78" s="219" t="s">
        <v>300</v>
      </c>
      <c r="C78" s="220">
        <f>SUMIFS(事業申請入力データ!$G$20:$G$1006,事業申請入力データ!$C$20:$C$1006,B78,事業申請入力データ!$B$20:$B$1006,事業申請出力結果!$C$66)</f>
        <v>0</v>
      </c>
      <c r="D78" s="206">
        <f>SUMIFS(事業申請入力データ!$H$20:$H$1006,事業申請入力データ!$C$20:$C$1006,B78,事業申請入力データ!$B$20:$B$1006,事業申請出力結果!$C$66)</f>
        <v>0</v>
      </c>
      <c r="E78" s="206">
        <f>IFERROR(事業申請入力データ!M$19*SUMIFS(事業申請入力データ!$G$20:$G$1006,事業申請入力データ!M$20:M$1006,"対象",事業申請入力データ!$C$20:$C$1006,事業申請出力結果!$B78,事業申請入力データ!$B$20:$B$1006,事業申請出力結果!$C$51)/SUMIF(事業申請入力データ!M$20:M$1006,"対象",事業申請入力データ!$G$20:$G$1006),0)</f>
        <v>0</v>
      </c>
      <c r="F78" s="206">
        <f>IFERROR(事業申請入力データ!N$19*SUMIFS(事業申請入力データ!$G$20:$G$1006,事業申請入力データ!N$20:N$1006,"対象",事業申請入力データ!$C$20:$C$1006,事業申請出力結果!$B78,事業申請入力データ!$B$20:$B$1006,事業申請出力結果!$C$51)/SUMIF(事業申請入力データ!N$20:N$1006,"対象",事業申請入力データ!$G$20:$G$1006),0)</f>
        <v>0</v>
      </c>
      <c r="G78" s="206">
        <f>IFERROR(事業申請入力データ!O$19*SUMIFS(事業申請入力データ!$G$20:$G$1006,事業申請入力データ!O$20:O$1006,"対象",事業申請入力データ!$C$20:$C$1006,事業申請出力結果!$B78,事業申請入力データ!$B$20:$B$1006,事業申請出力結果!$C$51)/SUMIF(事業申請入力データ!O$20:O$1006,"対象",事業申請入力データ!$G$20:$G$1006),0)</f>
        <v>0</v>
      </c>
      <c r="H78" s="206">
        <f>IFERROR(事業申請入力データ!P$19*SUMIFS(事業申請入力データ!$G$20:$G$1006,事業申請入力データ!P$20:P$1006,"対象",事業申請入力データ!$C$20:$C$1006,事業申請出力結果!$B78,事業申請入力データ!$B$20:$B$1006,事業申請出力結果!$C$51)/SUMIF(事業申請入力データ!P$20:P$1006,"対象",事業申請入力データ!$G$20:$G$1006),0)</f>
        <v>0</v>
      </c>
      <c r="I78" s="206">
        <f>IFERROR(事業申請入力データ!Q$19*SUMIFS(事業申請入力データ!$G$20:$G$1006,事業申請入力データ!Q$20:Q$1006,"対象",事業申請入力データ!$C$20:$C$1006,事業申請出力結果!$B78,事業申請入力データ!$B$20:$B$1006,事業申請出力結果!$C$51)/SUMIF(事業申請入力データ!Q$20:Q$1006,"対象",事業申請入力データ!$G$20:$G$1006),0)</f>
        <v>0</v>
      </c>
      <c r="J78" s="206">
        <f>IFERROR(事業申請入力データ!R$19*SUMIFS(事業申請入力データ!$G$20:$G$1006,事業申請入力データ!R$20:R$1006,"対象",事業申請入力データ!$C$20:$C$1006,事業申請出力結果!$B78,事業申請入力データ!$B$20:$B$1006,事業申請出力結果!$C$51)/SUMIF(事業申請入力データ!R$20:R$1006,"対象",事業申請入力データ!$G$20:$G$1006),0)</f>
        <v>0</v>
      </c>
      <c r="K78" s="206">
        <f>IFERROR(事業申請入力データ!S$19*SUMIFS(事業申請入力データ!$G$20:$G$1006,事業申請入力データ!S$20:S$1006,"対象",事業申請入力データ!$C$20:$C$1006,事業申請出力結果!$B78,事業申請入力データ!$B$20:$B$1006,事業申請出力結果!$C$51)/SUMIF(事業申請入力データ!S$20:S$1006,"対象",事業申請入力データ!$G$20:$G$1006),0)</f>
        <v>0</v>
      </c>
      <c r="L78" s="206">
        <f>IFERROR(事業申請入力データ!T$19*SUMIFS(事業申請入力データ!$G$20:$G$1006,事業申請入力データ!T$20:T$1006,"対象",事業申請入力データ!$C$20:$C$1006,事業申請出力結果!$B78,事業申請入力データ!$B$20:$B$1006,事業申請出力結果!$C$51)/SUMIF(事業申請入力データ!T$20:T$1006,"対象",事業申請入力データ!$G$20:$G$1006),0)</f>
        <v>0</v>
      </c>
      <c r="M78" s="206">
        <f>IFERROR(事業申請入力データ!U$19*SUMIFS(事業申請入力データ!$G$20:$G$1006,事業申請入力データ!U$20:U$1006,"対象",事業申請入力データ!$C$20:$C$1006,事業申請出力結果!$B78,事業申請入力データ!$B$20:$B$1006,事業申請出力結果!$C$51)/SUMIF(事業申請入力データ!U$20:U$1006,"対象",事業申請入力データ!$G$20:$G$1006),0)</f>
        <v>0</v>
      </c>
      <c r="N78" s="206">
        <f>IFERROR(事業申請入力データ!Y$19*SUMIFS(事業申請入力データ!$G$20:$G$1006,事業申請入力データ!Y$20:Y$1006,"対象",事業申請入力データ!$C$20:$C$1006,事業申請出力結果!$B78,事業申請入力データ!$B$20:$B$1006,事業申請出力結果!$C$66)/SUMIF(事業申請入力データ!Y$20:Y$1006,"対象",事業申請入力データ!$G$20:$G$1006),0)</f>
        <v>0</v>
      </c>
      <c r="O78" s="206">
        <f>IFERROR(事業申請入力データ!Z$19*SUMIFS(事業申請入力データ!$G$20:$G$1006,事業申請入力データ!Z$20:Z$1006,"対象",事業申請入力データ!$C$20:$C$1006,事業申請出力結果!$B78,事業申請入力データ!$B$20:$B$1006,事業申請出力結果!$C$66)/SUMIF(事業申請入力データ!Z$20:Z$1006,"対象",事業申請入力データ!$G$20:$G$1006),0)</f>
        <v>0</v>
      </c>
      <c r="P78" s="206">
        <f>IFERROR(事業申請入力データ!AA$19*SUMIFS(事業申請入力データ!$G$20:$G$1006,事業申請入力データ!AA$20:AA$1006,"対象",事業申請入力データ!$C$20:$C$1006,事業申請出力結果!$B78,事業申請入力データ!$B$20:$B$1006,事業申請出力結果!$C$66)/SUMIF(事業申請入力データ!AA$20:AA$1006,"対象",事業申請入力データ!$G$20:$G$1006),0)</f>
        <v>0</v>
      </c>
      <c r="Q78" s="206">
        <f>SUM(D78:P78)</f>
        <v>0</v>
      </c>
      <c r="R78" s="207">
        <f>IFERROR(VLOOKUP($C$66,事業申請入力データ!$B$9:$E$14,4,0),0)</f>
        <v>0</v>
      </c>
      <c r="S78" s="256">
        <f t="shared" si="33"/>
        <v>0</v>
      </c>
      <c r="T78" s="528"/>
    </row>
    <row r="79" spans="1:20" ht="20.100000000000001" customHeight="1" thickBot="1">
      <c r="A79" s="516" t="s">
        <v>96</v>
      </c>
      <c r="B79" s="517"/>
      <c r="C79" s="200">
        <f>SUM(C68:C78)</f>
        <v>0</v>
      </c>
      <c r="D79" s="201">
        <f t="shared" ref="D79:P79" si="38">SUM(D68:D78)</f>
        <v>0</v>
      </c>
      <c r="E79" s="201">
        <f t="shared" si="38"/>
        <v>0</v>
      </c>
      <c r="F79" s="201">
        <f t="shared" si="38"/>
        <v>0</v>
      </c>
      <c r="G79" s="201">
        <f t="shared" si="38"/>
        <v>0</v>
      </c>
      <c r="H79" s="201">
        <f t="shared" si="38"/>
        <v>0</v>
      </c>
      <c r="I79" s="201">
        <f t="shared" si="38"/>
        <v>0</v>
      </c>
      <c r="J79" s="201">
        <f t="shared" si="38"/>
        <v>0</v>
      </c>
      <c r="K79" s="201">
        <f t="shared" si="38"/>
        <v>0</v>
      </c>
      <c r="L79" s="201">
        <f t="shared" si="38"/>
        <v>0</v>
      </c>
      <c r="M79" s="201">
        <f t="shared" si="38"/>
        <v>0</v>
      </c>
      <c r="N79" s="201">
        <f t="shared" si="38"/>
        <v>0</v>
      </c>
      <c r="O79" s="201">
        <f t="shared" si="38"/>
        <v>0</v>
      </c>
      <c r="P79" s="201">
        <f t="shared" si="38"/>
        <v>0</v>
      </c>
      <c r="Q79" s="201">
        <f>SUM(D79:P79)</f>
        <v>0</v>
      </c>
      <c r="R79" s="224" t="s">
        <v>74</v>
      </c>
      <c r="S79" s="203">
        <f>SUM(S68:S78)</f>
        <v>0</v>
      </c>
      <c r="T79" s="204">
        <f>SUM(T68:T78)</f>
        <v>0</v>
      </c>
    </row>
    <row r="80" spans="1:20" ht="20.100000000000001" customHeight="1" thickBot="1">
      <c r="C80" s="94"/>
    </row>
    <row r="81" spans="1:20" ht="20.100000000000001" customHeight="1" thickBot="1">
      <c r="B81" s="40" t="s">
        <v>44</v>
      </c>
      <c r="C81" s="113">
        <f>事業申請入力データ!$B$14</f>
        <v>0</v>
      </c>
      <c r="P81" s="92"/>
    </row>
    <row r="82" spans="1:20" ht="20.100000000000001" customHeight="1" thickBot="1">
      <c r="A82" s="454" t="s">
        <v>77</v>
      </c>
      <c r="B82" s="455"/>
      <c r="C82" s="46" t="s">
        <v>66</v>
      </c>
      <c r="D82" s="47" t="s">
        <v>67</v>
      </c>
      <c r="E82" s="198" t="s">
        <v>78</v>
      </c>
      <c r="F82" s="198" t="s">
        <v>79</v>
      </c>
      <c r="G82" s="198" t="s">
        <v>80</v>
      </c>
      <c r="H82" s="198" t="s">
        <v>81</v>
      </c>
      <c r="I82" s="198" t="s">
        <v>82</v>
      </c>
      <c r="J82" s="198" t="s">
        <v>83</v>
      </c>
      <c r="K82" s="198" t="s">
        <v>84</v>
      </c>
      <c r="L82" s="198" t="s">
        <v>85</v>
      </c>
      <c r="M82" s="198" t="s">
        <v>86</v>
      </c>
      <c r="N82" s="198" t="s">
        <v>87</v>
      </c>
      <c r="O82" s="198" t="s">
        <v>88</v>
      </c>
      <c r="P82" s="198" t="s">
        <v>89</v>
      </c>
      <c r="Q82" s="47" t="s">
        <v>90</v>
      </c>
      <c r="R82" s="48" t="s">
        <v>91</v>
      </c>
      <c r="S82" s="456" t="s">
        <v>92</v>
      </c>
      <c r="T82" s="457"/>
    </row>
    <row r="83" spans="1:20" ht="20.100000000000001" customHeight="1">
      <c r="A83" s="458" t="s">
        <v>302</v>
      </c>
      <c r="B83" s="180" t="s">
        <v>163</v>
      </c>
      <c r="C83" s="51">
        <f>SUMIFS(事業申請入力データ!$G$20:$G$1006,事業申請入力データ!$C$20:$C$1006,B83,事業申請入力データ!$B$20:$B$1006,事業申請出力結果!$C$81)</f>
        <v>0</v>
      </c>
      <c r="D83" s="82">
        <f>SUMIFS(事業申請入力データ!$H$20:$H$1006,事業申請入力データ!$C$20:$C$1006,B83,事業申請入力データ!$B$20:$B$1006,事業申請出力結果!$C$81)</f>
        <v>0</v>
      </c>
      <c r="E83" s="82">
        <f>IFERROR(事業申請入力データ!M$19*SUMIFS(事業申請入力データ!$G$20:$G$1006,事業申請入力データ!M$20:M$1006,"対象",事業申請入力データ!$C$20:$C$1006,事業申請出力結果!$B83,事業申請入力データ!$B$20:$B$1006,事業申請出力結果!$C$81)/SUMIF(事業申請入力データ!M$20:M$1006,"対象",事業申請入力データ!$G$20:$G$1006),0)</f>
        <v>0</v>
      </c>
      <c r="F83" s="82">
        <f>IFERROR(事業申請入力データ!N$19*SUMIFS(事業申請入力データ!$G$20:$G$1006,事業申請入力データ!N$20:N$1006,"対象",事業申請入力データ!$C$20:$C$1006,事業申請出力結果!$B83,事業申請入力データ!$B$20:$B$1006,事業申請出力結果!$C$81)/SUMIF(事業申請入力データ!N$20:N$1006,"対象",事業申請入力データ!$G$20:$G$1006),0)</f>
        <v>0</v>
      </c>
      <c r="G83" s="82">
        <f>IFERROR(事業申請入力データ!O$19*SUMIFS(事業申請入力データ!$G$20:$G$1006,事業申請入力データ!O$20:O$1006,"対象",事業申請入力データ!$C$20:$C$1006,事業申請出力結果!$B83,事業申請入力データ!$B$20:$B$1006,事業申請出力結果!$C$81)/SUMIF(事業申請入力データ!O$20:O$1006,"対象",事業申請入力データ!$G$20:$G$1006),0)</f>
        <v>0</v>
      </c>
      <c r="H83" s="82">
        <f>IFERROR(事業申請入力データ!P$19*SUMIFS(事業申請入力データ!$G$20:$G$1006,事業申請入力データ!P$20:P$1006,"対象",事業申請入力データ!$C$20:$C$1006,事業申請出力結果!$B83,事業申請入力データ!$B$20:$B$1006,事業申請出力結果!$C$81)/SUMIF(事業申請入力データ!P$20:P$1006,"対象",事業申請入力データ!$G$20:$G$1006),0)</f>
        <v>0</v>
      </c>
      <c r="I83" s="82">
        <f>IFERROR(事業申請入力データ!Q$19*SUMIFS(事業申請入力データ!$G$20:$G$1006,事業申請入力データ!Q$20:Q$1006,"対象",事業申請入力データ!$C$20:$C$1006,事業申請出力結果!$B83,事業申請入力データ!$B$20:$B$1006,事業申請出力結果!$C$81)/SUMIF(事業申請入力データ!Q$20:Q$1006,"対象",事業申請入力データ!$G$20:$G$1006),0)</f>
        <v>0</v>
      </c>
      <c r="J83" s="82">
        <f>IFERROR(事業申請入力データ!R$19*SUMIFS(事業申請入力データ!$G$20:$G$1006,事業申請入力データ!R$20:R$1006,"対象",事業申請入力データ!$C$20:$C$1006,事業申請出力結果!$B83,事業申請入力データ!$B$20:$B$1006,事業申請出力結果!$C$81)/SUMIF(事業申請入力データ!R$20:R$1006,"対象",事業申請入力データ!$G$20:$G$1006),0)</f>
        <v>0</v>
      </c>
      <c r="K83" s="82">
        <f>IFERROR(事業申請入力データ!S$19*SUMIFS(事業申請入力データ!$G$20:$G$1006,事業申請入力データ!S$20:S$1006,"対象",事業申請入力データ!$C$20:$C$1006,事業申請出力結果!$B83,事業申請入力データ!$B$20:$B$1006,事業申請出力結果!$C$81)/SUMIF(事業申請入力データ!S$20:S$1006,"対象",事業申請入力データ!$G$20:$G$1006),0)</f>
        <v>0</v>
      </c>
      <c r="L83" s="82">
        <f>IFERROR(事業申請入力データ!T$19*SUMIFS(事業申請入力データ!$G$20:$G$1006,事業申請入力データ!T$20:T$1006,"対象",事業申請入力データ!$C$20:$C$1006,事業申請出力結果!$B83,事業申請入力データ!$B$20:$B$1006,事業申請出力結果!$C$83)/SUMIF(事業申請入力データ!T$20:T$1006,"対象",事業申請入力データ!$G$20:$G$1006),0)</f>
        <v>0</v>
      </c>
      <c r="M83" s="82">
        <f>IFERROR(事業申請入力データ!U$19*SUMIFS(事業申請入力データ!$G$20:$G$1006,事業申請入力データ!U$20:U$1006,"対象",事業申請入力データ!$C$20:$C$1006,事業申請出力結果!$B83,事業申請入力データ!$B$20:$B$1006,事業申請出力結果!$C$81)/SUMIF(事業申請入力データ!U$20:U$1006,"対象",事業申請入力データ!$G$20:$G$1006),0)</f>
        <v>0</v>
      </c>
      <c r="N83" s="82">
        <f>IFERROR(事業申請入力データ!Y$19*SUMIFS(事業申請入力データ!$G$20:$G$1006,事業申請入力データ!Y$20:Y$1006,"対象",事業申請入力データ!$C$20:$C$1006,事業申請出力結果!$B83,事業申請入力データ!$B$20:$B$1006,事業申請出力結果!$C$81)/SUMIF(事業申請入力データ!Y$20:Y$1006,"対象",事業申請入力データ!$G$20:$G$1006),0)</f>
        <v>0</v>
      </c>
      <c r="O83" s="82">
        <f>IFERROR(事業申請入力データ!Z$19*SUMIFS(事業申請入力データ!$G$20:$G$1006,事業申請入力データ!Z$20:Z$1006,"対象",事業申請入力データ!$C$20:$C$1006,事業申請出力結果!$B83,事業申請入力データ!$B$20:$B$1006,事業申請出力結果!$C$81)/SUMIF(事業申請入力データ!Z$20:Z$1006,"対象",事業申請入力データ!$G$20:$G$1006),0)</f>
        <v>0</v>
      </c>
      <c r="P83" s="95">
        <f>IFERROR(事業申請入力データ!AA$19*SUMIFS(事業申請入力データ!$G$20:$G$1006,事業申請入力データ!AA$20:AA$1006,"対象",事業申請入力データ!$C$20:$C$1006,事業申請出力結果!$B83,事業申請入力データ!$B$20:$B$1006,事業申請出力結果!$C$81)/SUMIF(事業申請入力データ!AA$20:AA$1006,"対象",事業申請入力データ!$G$20:$G$1006),0)</f>
        <v>0</v>
      </c>
      <c r="Q83" s="52">
        <f>SUM(D83:P83)</f>
        <v>0</v>
      </c>
      <c r="R83" s="53">
        <f>IFERROR(VLOOKUP($C$81,事業申請入力データ!$B$9:$E$14,4,0),0)</f>
        <v>0</v>
      </c>
      <c r="S83" s="281">
        <f t="shared" ref="S83:S93" si="39">ROUNDDOWN(Q83*R83,0)</f>
        <v>0</v>
      </c>
      <c r="T83" s="460">
        <f>SUM(S83:S91)</f>
        <v>0</v>
      </c>
    </row>
    <row r="84" spans="1:20" ht="20.100000000000001" customHeight="1">
      <c r="A84" s="459"/>
      <c r="B84" s="173" t="s">
        <v>167</v>
      </c>
      <c r="C84" s="56">
        <f>SUMIFS(事業申請入力データ!$G$20:$G$1006,事業申請入力データ!$C$20:$C$1006,B84,事業申請入力データ!$B$20:$B$1006,事業申請出力結果!$C$81)</f>
        <v>0</v>
      </c>
      <c r="D84" s="57">
        <f>SUMIFS(事業申請入力データ!$H$20:$H$1006,事業申請入力データ!$C$20:$C$1006,B84,事業申請入力データ!$B$20:$B$1006,事業申請出力結果!$C$81)</f>
        <v>0</v>
      </c>
      <c r="E84" s="57">
        <f>IFERROR(事業申請入力データ!M$19*SUMIFS(事業申請入力データ!$G$20:$G$1006,事業申請入力データ!M$20:M$1006,"対象",事業申請入力データ!$C$20:$C$1006,事業申請出力結果!$B84,事業申請入力データ!$B$20:$B$1006,事業申請出力結果!$C$81)/SUMIF(事業申請入力データ!M$20:M$1006,"対象",事業申請入力データ!$G$20:$G$1006),0)</f>
        <v>0</v>
      </c>
      <c r="F84" s="57">
        <f>IFERROR(事業申請入力データ!N$19*SUMIFS(事業申請入力データ!$G$20:$G$1006,事業申請入力データ!N$20:N$1006,"対象",事業申請入力データ!$C$20:$C$1006,事業申請出力結果!$B84,事業申請入力データ!$B$20:$B$1006,事業申請出力結果!$C$81)/SUMIF(事業申請入力データ!N$20:N$1006,"対象",事業申請入力データ!$G$20:$G$1006),0)</f>
        <v>0</v>
      </c>
      <c r="G84" s="57">
        <f>IFERROR(事業申請入力データ!O$19*SUMIFS(事業申請入力データ!$G$20:$G$1006,事業申請入力データ!O$20:O$1006,"対象",事業申請入力データ!$C$20:$C$1006,事業申請出力結果!$B84,事業申請入力データ!$B$20:$B$1006,事業申請出力結果!$C$81)/SUMIF(事業申請入力データ!O$20:O$1006,"対象",事業申請入力データ!$G$20:$G$1006),0)</f>
        <v>0</v>
      </c>
      <c r="H84" s="57">
        <f>IFERROR(事業申請入力データ!P$19*SUMIFS(事業申請入力データ!$G$20:$G$1006,事業申請入力データ!P$20:P$1006,"対象",事業申請入力データ!$C$20:$C$1006,事業申請出力結果!$B84,事業申請入力データ!$B$20:$B$1006,事業申請出力結果!$C$81)/SUMIF(事業申請入力データ!P$20:P$1006,"対象",事業申請入力データ!$G$20:$G$1006),0)</f>
        <v>0</v>
      </c>
      <c r="I84" s="57">
        <f>IFERROR(事業申請入力データ!Q$19*SUMIFS(事業申請入力データ!$G$20:$G$1006,事業申請入力データ!Q$20:Q$1006,"対象",事業申請入力データ!$C$20:$C$1006,事業申請出力結果!$B84,事業申請入力データ!$B$20:$B$1006,事業申請出力結果!$C$81)/SUMIF(事業申請入力データ!Q$20:Q$1006,"対象",事業申請入力データ!$G$20:$G$1006),0)</f>
        <v>0</v>
      </c>
      <c r="J84" s="57">
        <f>IFERROR(事業申請入力データ!R$19*SUMIFS(事業申請入力データ!$G$20:$G$1006,事業申請入力データ!R$20:R$1006,"対象",事業申請入力データ!$C$20:$C$1006,事業申請出力結果!$B84,事業申請入力データ!$B$20:$B$1006,事業申請出力結果!$C$81)/SUMIF(事業申請入力データ!R$20:R$1006,"対象",事業申請入力データ!$G$20:$G$1006),0)</f>
        <v>0</v>
      </c>
      <c r="K84" s="57">
        <f>IFERROR(事業申請入力データ!S$19*SUMIFS(事業申請入力データ!$G$20:$G$1006,事業申請入力データ!S$20:S$1006,"対象",事業申請入力データ!$C$20:$C$1006,事業申請出力結果!$B84,事業申請入力データ!$B$20:$B$1006,事業申請出力結果!$C$81)/SUMIF(事業申請入力データ!S$20:S$1006,"対象",事業申請入力データ!$G$20:$G$1006),0)</f>
        <v>0</v>
      </c>
      <c r="L84" s="57">
        <f>IFERROR(事業申請入力データ!T$19*SUMIFS(事業申請入力データ!$G$20:$G$1006,事業申請入力データ!T$20:T$1006,"対象",事業申請入力データ!$C$20:$C$1006,事業申請出力結果!$B84,事業申請入力データ!$B$20:$B$1006,事業申請出力結果!$C$83)/SUMIF(事業申請入力データ!T$20:T$1006,"対象",事業申請入力データ!$G$20:$G$1006),0)</f>
        <v>0</v>
      </c>
      <c r="M84" s="57">
        <f>IFERROR(事業申請入力データ!U$19*SUMIFS(事業申請入力データ!$G$20:$G$1006,事業申請入力データ!U$20:U$1006,"対象",事業申請入力データ!$C$20:$C$1006,事業申請出力結果!$B84,事業申請入力データ!$B$20:$B$1006,事業申請出力結果!$C$81)/SUMIF(事業申請入力データ!U$20:U$1006,"対象",事業申請入力データ!$G$20:$G$1006),0)</f>
        <v>0</v>
      </c>
      <c r="N84" s="57">
        <f>IFERROR(事業申請入力データ!Y$19*SUMIFS(事業申請入力データ!$G$20:$G$1006,事業申請入力データ!Y$20:Y$1006,"対象",事業申請入力データ!$C$20:$C$1006,事業申請出力結果!$B84,事業申請入力データ!$B$20:$B$1006,事業申請出力結果!$C$81)/SUMIF(事業申請入力データ!Y$20:Y$1006,"対象",事業申請入力データ!$G$20:$G$1006),0)</f>
        <v>0</v>
      </c>
      <c r="O84" s="57">
        <f>IFERROR(事業申請入力データ!Z$19*SUMIFS(事業申請入力データ!$G$20:$G$1006,事業申請入力データ!Z$20:Z$1006,"対象",事業申請入力データ!$C$20:$C$1006,事業申請出力結果!$B84,事業申請入力データ!$B$20:$B$1006,事業申請出力結果!$C$81)/SUMIF(事業申請入力データ!Z$20:Z$1006,"対象",事業申請入力データ!$G$20:$G$1006),0)</f>
        <v>0</v>
      </c>
      <c r="P84" s="96">
        <f>IFERROR(事業申請入力データ!AA$19*SUMIFS(事業申請入力データ!$G$20:$G$1006,事業申請入力データ!AA$20:AA$1006,"対象",事業申請入力データ!$C$20:$C$1006,事業申請出力結果!$B84,事業申請入力データ!$B$20:$B$1006,事業申請出力結果!$C$81)/SUMIF(事業申請入力データ!AA$20:AA$1006,"対象",事業申請入力データ!$G$20:$G$1006),0)</f>
        <v>0</v>
      </c>
      <c r="Q84" s="57">
        <f>SUM(D84:P84)</f>
        <v>0</v>
      </c>
      <c r="R84" s="59">
        <f>IFERROR(VLOOKUP($C$81,事業申請入力データ!$B$9:$E$14,4,0),0)</f>
        <v>0</v>
      </c>
      <c r="S84" s="282">
        <f t="shared" si="39"/>
        <v>0</v>
      </c>
      <c r="T84" s="461"/>
    </row>
    <row r="85" spans="1:20" ht="20.100000000000001" customHeight="1">
      <c r="A85" s="459"/>
      <c r="B85" s="173" t="s">
        <v>169</v>
      </c>
      <c r="C85" s="56">
        <f>SUMIFS(事業申請入力データ!$G$20:$G$1006,事業申請入力データ!$C$20:$C$1006,B85,事業申請入力データ!$B$20:$B$1006,事業申請出力結果!$C$81)</f>
        <v>0</v>
      </c>
      <c r="D85" s="57">
        <f>SUMIFS(事業申請入力データ!$H$20:$H$1006,事業申請入力データ!$C$20:$C$1006,B85,事業申請入力データ!$B$20:$B$1006,事業申請出力結果!$C$81)</f>
        <v>0</v>
      </c>
      <c r="E85" s="57">
        <f>IFERROR(事業申請入力データ!M$19*SUMIFS(事業申請入力データ!$G$20:$G$1006,事業申請入力データ!M$20:M$1006,"対象",事業申請入力データ!$C$20:$C$1006,事業申請出力結果!$B85,事業申請入力データ!$B$20:$B$1006,事業申請出力結果!$C$81)/SUMIF(事業申請入力データ!M$20:M$1006,"対象",事業申請入力データ!$G$20:$G$1006),0)</f>
        <v>0</v>
      </c>
      <c r="F85" s="57">
        <f>IFERROR(事業申請入力データ!N$19*SUMIFS(事業申請入力データ!$G$20:$G$1006,事業申請入力データ!N$20:N$1006,"対象",事業申請入力データ!$C$20:$C$1006,事業申請出力結果!$B85,事業申請入力データ!$B$20:$B$1006,事業申請出力結果!$C$81)/SUMIF(事業申請入力データ!N$20:N$1006,"対象",事業申請入力データ!$G$20:$G$1006),0)</f>
        <v>0</v>
      </c>
      <c r="G85" s="57">
        <f>IFERROR(事業申請入力データ!O$19*SUMIFS(事業申請入力データ!$G$20:$G$1006,事業申請入力データ!O$20:O$1006,"対象",事業申請入力データ!$C$20:$C$1006,事業申請出力結果!$B85,事業申請入力データ!$B$20:$B$1006,事業申請出力結果!$C$81)/SUMIF(事業申請入力データ!O$20:O$1006,"対象",事業申請入力データ!$G$20:$G$1006),0)</f>
        <v>0</v>
      </c>
      <c r="H85" s="57">
        <f>IFERROR(事業申請入力データ!P$19*SUMIFS(事業申請入力データ!$G$20:$G$1006,事業申請入力データ!P$20:P$1006,"対象",事業申請入力データ!$C$20:$C$1006,事業申請出力結果!$B85,事業申請入力データ!$B$20:$B$1006,事業申請出力結果!$C$81)/SUMIF(事業申請入力データ!P$20:P$1006,"対象",事業申請入力データ!$G$20:$G$1006),0)</f>
        <v>0</v>
      </c>
      <c r="I85" s="57">
        <f>IFERROR(事業申請入力データ!Q$19*SUMIFS(事業申請入力データ!$G$20:$G$1006,事業申請入力データ!Q$20:Q$1006,"対象",事業申請入力データ!$C$20:$C$1006,事業申請出力結果!$B85,事業申請入力データ!$B$20:$B$1006,事業申請出力結果!$C$81)/SUMIF(事業申請入力データ!Q$20:Q$1006,"対象",事業申請入力データ!$G$20:$G$1006),0)</f>
        <v>0</v>
      </c>
      <c r="J85" s="57">
        <f>IFERROR(事業申請入力データ!R$19*SUMIFS(事業申請入力データ!$G$20:$G$1006,事業申請入力データ!R$20:R$1006,"対象",事業申請入力データ!$C$20:$C$1006,事業申請出力結果!$B85,事業申請入力データ!$B$20:$B$1006,事業申請出力結果!$C$81)/SUMIF(事業申請入力データ!R$20:R$1006,"対象",事業申請入力データ!$G$20:$G$1006),0)</f>
        <v>0</v>
      </c>
      <c r="K85" s="57">
        <f>IFERROR(事業申請入力データ!S$19*SUMIFS(事業申請入力データ!$G$20:$G$1006,事業申請入力データ!S$20:S$1006,"対象",事業申請入力データ!$C$20:$C$1006,事業申請出力結果!$B85,事業申請入力データ!$B$20:$B$1006,事業申請出力結果!$C$81)/SUMIF(事業申請入力データ!S$20:S$1006,"対象",事業申請入力データ!$G$20:$G$1006),0)</f>
        <v>0</v>
      </c>
      <c r="L85" s="57">
        <f>IFERROR(事業申請入力データ!T$19*SUMIFS(事業申請入力データ!$G$20:$G$1006,事業申請入力データ!T$20:T$1006,"対象",事業申請入力データ!$C$20:$C$1006,事業申請出力結果!$B85,事業申請入力データ!$B$20:$B$1006,事業申請出力結果!$C$83)/SUMIF(事業申請入力データ!T$20:T$1006,"対象",事業申請入力データ!$G$20:$G$1006),0)</f>
        <v>0</v>
      </c>
      <c r="M85" s="57">
        <f>IFERROR(事業申請入力データ!U$19*SUMIFS(事業申請入力データ!$G$20:$G$1006,事業申請入力データ!U$20:U$1006,"対象",事業申請入力データ!$C$20:$C$1006,事業申請出力結果!$B85,事業申請入力データ!$B$20:$B$1006,事業申請出力結果!$C$81)/SUMIF(事業申請入力データ!U$20:U$1006,"対象",事業申請入力データ!$G$20:$G$1006),0)</f>
        <v>0</v>
      </c>
      <c r="N85" s="57">
        <f>IFERROR(事業申請入力データ!Y$19*SUMIFS(事業申請入力データ!$G$20:$G$1006,事業申請入力データ!Y$20:Y$1006,"対象",事業申請入力データ!$C$20:$C$1006,事業申請出力結果!$B85,事業申請入力データ!$B$20:$B$1006,事業申請出力結果!$C$81)/SUMIF(事業申請入力データ!Y$20:Y$1006,"対象",事業申請入力データ!$G$20:$G$1006),0)</f>
        <v>0</v>
      </c>
      <c r="O85" s="57">
        <f>IFERROR(事業申請入力データ!Z$19*SUMIFS(事業申請入力データ!$G$20:$G$1006,事業申請入力データ!Z$20:Z$1006,"対象",事業申請入力データ!$C$20:$C$1006,事業申請出力結果!$B85,事業申請入力データ!$B$20:$B$1006,事業申請出力結果!$C$81)/SUMIF(事業申請入力データ!Z$20:Z$1006,"対象",事業申請入力データ!$G$20:$G$1006),0)</f>
        <v>0</v>
      </c>
      <c r="P85" s="96">
        <f>IFERROR(事業申請入力データ!AA$19*SUMIFS(事業申請入力データ!$G$20:$G$1006,事業申請入力データ!AA$20:AA$1006,"対象",事業申請入力データ!$C$20:$C$1006,事業申請出力結果!$B85,事業申請入力データ!$B$20:$B$1006,事業申請出力結果!$C$81)/SUMIF(事業申請入力データ!AA$20:AA$1006,"対象",事業申請入力データ!$G$20:$G$1006),0)</f>
        <v>0</v>
      </c>
      <c r="Q85" s="57">
        <f t="shared" ref="Q85" si="40">SUM(D85:P85)</f>
        <v>0</v>
      </c>
      <c r="R85" s="59">
        <f>IFERROR(VLOOKUP($C$81,事業申請入力データ!$B$9:$E$14,4,0),0)</f>
        <v>0</v>
      </c>
      <c r="S85" s="282">
        <f t="shared" si="39"/>
        <v>0</v>
      </c>
      <c r="T85" s="461"/>
    </row>
    <row r="86" spans="1:20" ht="20.100000000000001" customHeight="1">
      <c r="A86" s="459"/>
      <c r="B86" s="173" t="s">
        <v>178</v>
      </c>
      <c r="C86" s="56">
        <f>SUMIFS(事業申請入力データ!$G$20:$G$1006,事業申請入力データ!$C$20:$C$1006,B86,事業申請入力データ!$B$20:$B$1006,事業申請出力結果!$C$81)</f>
        <v>0</v>
      </c>
      <c r="D86" s="57">
        <f>SUMIFS(事業申請入力データ!$H$20:$H$1006,事業申請入力データ!$C$20:$C$1006,B86,事業申請入力データ!$B$20:$B$1006,事業申請出力結果!$C$81)</f>
        <v>0</v>
      </c>
      <c r="E86" s="57">
        <f>IFERROR(事業申請入力データ!M$19*SUMIFS(事業申請入力データ!$G$20:$G$1006,事業申請入力データ!M$20:M$1006,"対象",事業申請入力データ!$C$20:$C$1006,事業申請出力結果!$B86,事業申請入力データ!$B$20:$B$1006,事業申請出力結果!$C$81)/SUMIF(事業申請入力データ!M$20:M$1006,"対象",事業申請入力データ!$G$20:$G$1006),0)</f>
        <v>0</v>
      </c>
      <c r="F86" s="57">
        <f>IFERROR(事業申請入力データ!N$19*SUMIFS(事業申請入力データ!$G$20:$G$1006,事業申請入力データ!N$20:N$1006,"対象",事業申請入力データ!$C$20:$C$1006,事業申請出力結果!$B86,事業申請入力データ!$B$20:$B$1006,事業申請出力結果!$C$81)/SUMIF(事業申請入力データ!N$20:N$1006,"対象",事業申請入力データ!$G$20:$G$1006),0)</f>
        <v>0</v>
      </c>
      <c r="G86" s="57">
        <f>IFERROR(事業申請入力データ!O$19*SUMIFS(事業申請入力データ!$G$20:$G$1006,事業申請入力データ!O$20:O$1006,"対象",事業申請入力データ!$C$20:$C$1006,事業申請出力結果!$B86,事業申請入力データ!$B$20:$B$1006,事業申請出力結果!$C$81)/SUMIF(事業申請入力データ!O$20:O$1006,"対象",事業申請入力データ!$G$20:$G$1006),0)</f>
        <v>0</v>
      </c>
      <c r="H86" s="57">
        <f>IFERROR(事業申請入力データ!P$19*SUMIFS(事業申請入力データ!$G$20:$G$1006,事業申請入力データ!P$20:P$1006,"対象",事業申請入力データ!$C$20:$C$1006,事業申請出力結果!$B86,事業申請入力データ!$B$20:$B$1006,事業申請出力結果!$C$81)/SUMIF(事業申請入力データ!P$20:P$1006,"対象",事業申請入力データ!$G$20:$G$1006),0)</f>
        <v>0</v>
      </c>
      <c r="I86" s="57">
        <f>IFERROR(事業申請入力データ!Q$19*SUMIFS(事業申請入力データ!$G$20:$G$1006,事業申請入力データ!Q$20:Q$1006,"対象",事業申請入力データ!$C$20:$C$1006,事業申請出力結果!$B86,事業申請入力データ!$B$20:$B$1006,事業申請出力結果!$C$81)/SUMIF(事業申請入力データ!Q$20:Q$1006,"対象",事業申請入力データ!$G$20:$G$1006),0)</f>
        <v>0</v>
      </c>
      <c r="J86" s="57">
        <f>IFERROR(事業申請入力データ!R$19*SUMIFS(事業申請入力データ!$G$20:$G$1006,事業申請入力データ!R$20:R$1006,"対象",事業申請入力データ!$C$20:$C$1006,事業申請出力結果!$B86,事業申請入力データ!$B$20:$B$1006,事業申請出力結果!$C$81)/SUMIF(事業申請入力データ!R$20:R$1006,"対象",事業申請入力データ!$G$20:$G$1006),0)</f>
        <v>0</v>
      </c>
      <c r="K86" s="57">
        <f>IFERROR(事業申請入力データ!S$19*SUMIFS(事業申請入力データ!$G$20:$G$1006,事業申請入力データ!S$20:S$1006,"対象",事業申請入力データ!$C$20:$C$1006,事業申請出力結果!$B86,事業申請入力データ!$B$20:$B$1006,事業申請出力結果!$C$81)/SUMIF(事業申請入力データ!S$20:S$1006,"対象",事業申請入力データ!$G$20:$G$1006),0)</f>
        <v>0</v>
      </c>
      <c r="L86" s="57">
        <f>IFERROR(事業申請入力データ!T$19*SUMIFS(事業申請入力データ!$G$20:$G$1006,事業申請入力データ!T$20:T$1006,"対象",事業申請入力データ!$C$20:$C$1006,事業申請出力結果!$B86,事業申請入力データ!$B$20:$B$1006,事業申請出力結果!$C$83)/SUMIF(事業申請入力データ!T$20:T$1006,"対象",事業申請入力データ!$G$20:$G$1006),0)</f>
        <v>0</v>
      </c>
      <c r="M86" s="57">
        <f>IFERROR(事業申請入力データ!U$19*SUMIFS(事業申請入力データ!$G$20:$G$1006,事業申請入力データ!U$20:U$1006,"対象",事業申請入力データ!$C$20:$C$1006,事業申請出力結果!$B86,事業申請入力データ!$B$20:$B$1006,事業申請出力結果!$C$81)/SUMIF(事業申請入力データ!U$20:U$1006,"対象",事業申請入力データ!$G$20:$G$1006),0)</f>
        <v>0</v>
      </c>
      <c r="N86" s="57">
        <f>IFERROR(事業申請入力データ!Y$19*SUMIFS(事業申請入力データ!$G$20:$G$1006,事業申請入力データ!Y$20:Y$1006,"対象",事業申請入力データ!$C$20:$C$1006,事業申請出力結果!$B86,事業申請入力データ!$B$20:$B$1006,事業申請出力結果!$C$81)/SUMIF(事業申請入力データ!Y$20:Y$1006,"対象",事業申請入力データ!$G$20:$G$1006),0)</f>
        <v>0</v>
      </c>
      <c r="O86" s="57">
        <f>IFERROR(事業申請入力データ!Z$19*SUMIFS(事業申請入力データ!$G$20:$G$1006,事業申請入力データ!Z$20:Z$1006,"対象",事業申請入力データ!$C$20:$C$1006,事業申請出力結果!$B86,事業申請入力データ!$B$20:$B$1006,事業申請出力結果!$C$81)/SUMIF(事業申請入力データ!Z$20:Z$1006,"対象",事業申請入力データ!$G$20:$G$1006),0)</f>
        <v>0</v>
      </c>
      <c r="P86" s="96">
        <f>IFERROR(事業申請入力データ!AA$19*SUMIFS(事業申請入力データ!$G$20:$G$1006,事業申請入力データ!AA$20:AA$1006,"対象",事業申請入力データ!$C$20:$C$1006,事業申請出力結果!$B86,事業申請入力データ!$B$20:$B$1006,事業申請出力結果!$C$81)/SUMIF(事業申請入力データ!AA$20:AA$1006,"対象",事業申請入力データ!$G$20:$G$1006),0)</f>
        <v>0</v>
      </c>
      <c r="Q86" s="57">
        <f t="shared" ref="Q86:Q92" si="41">SUM(D86:P86)</f>
        <v>0</v>
      </c>
      <c r="R86" s="59">
        <f>IFERROR(VLOOKUP($C$81,事業申請入力データ!$B$9:$E$14,4,0),0)</f>
        <v>0</v>
      </c>
      <c r="S86" s="282">
        <f t="shared" si="39"/>
        <v>0</v>
      </c>
      <c r="T86" s="461"/>
    </row>
    <row r="87" spans="1:20" ht="20.100000000000001" customHeight="1">
      <c r="A87" s="459"/>
      <c r="B87" s="173" t="s">
        <v>170</v>
      </c>
      <c r="C87" s="56">
        <f>SUMIFS(事業申請入力データ!$G$20:$G$1006,事業申請入力データ!$C$20:$C$1006,B87,事業申請入力データ!$B$20:$B$1006,事業申請出力結果!$C$81)</f>
        <v>0</v>
      </c>
      <c r="D87" s="57">
        <f>SUMIFS(事業申請入力データ!$H$20:$H$1006,事業申請入力データ!$C$20:$C$1006,B87,事業申請入力データ!$B$20:$B$1006,事業申請出力結果!$C$81)</f>
        <v>0</v>
      </c>
      <c r="E87" s="57">
        <f>IFERROR(事業申請入力データ!M$19*SUMIFS(事業申請入力データ!$G$20:$G$1006,事業申請入力データ!M$20:M$1006,"対象",事業申請入力データ!$C$20:$C$1006,事業申請出力結果!$B87,事業申請入力データ!$B$20:$B$1006,事業申請出力結果!$C$81)/SUMIF(事業申請入力データ!M$20:M$1006,"対象",事業申請入力データ!$G$20:$G$1006),0)</f>
        <v>0</v>
      </c>
      <c r="F87" s="57">
        <f>IFERROR(事業申請入力データ!N$19*SUMIFS(事業申請入力データ!$G$20:$G$1006,事業申請入力データ!N$20:N$1006,"対象",事業申請入力データ!$C$20:$C$1006,事業申請出力結果!$B87,事業申請入力データ!$B$20:$B$1006,事業申請出力結果!$C$81)/SUMIF(事業申請入力データ!N$20:N$1006,"対象",事業申請入力データ!$G$20:$G$1006),0)</f>
        <v>0</v>
      </c>
      <c r="G87" s="57">
        <f>IFERROR(事業申請入力データ!O$19*SUMIFS(事業申請入力データ!$G$20:$G$1006,事業申請入力データ!O$20:O$1006,"対象",事業申請入力データ!$C$20:$C$1006,事業申請出力結果!$B87,事業申請入力データ!$B$20:$B$1006,事業申請出力結果!$C$81)/SUMIF(事業申請入力データ!O$20:O$1006,"対象",事業申請入力データ!$G$20:$G$1006),0)</f>
        <v>0</v>
      </c>
      <c r="H87" s="57">
        <f>IFERROR(事業申請入力データ!P$19*SUMIFS(事業申請入力データ!$G$20:$G$1006,事業申請入力データ!P$20:P$1006,"対象",事業申請入力データ!$C$20:$C$1006,事業申請出力結果!$B87,事業申請入力データ!$B$20:$B$1006,事業申請出力結果!$C$81)/SUMIF(事業申請入力データ!P$20:P$1006,"対象",事業申請入力データ!$G$20:$G$1006),0)</f>
        <v>0</v>
      </c>
      <c r="I87" s="57">
        <f>IFERROR(事業申請入力データ!Q$19*SUMIFS(事業申請入力データ!$G$20:$G$1006,事業申請入力データ!Q$20:Q$1006,"対象",事業申請入力データ!$C$20:$C$1006,事業申請出力結果!$B87,事業申請入力データ!$B$20:$B$1006,事業申請出力結果!$C$81)/SUMIF(事業申請入力データ!Q$20:Q$1006,"対象",事業申請入力データ!$G$20:$G$1006),0)</f>
        <v>0</v>
      </c>
      <c r="J87" s="57">
        <f>IFERROR(事業申請入力データ!R$19*SUMIFS(事業申請入力データ!$G$20:$G$1006,事業申請入力データ!R$20:R$1006,"対象",事業申請入力データ!$C$20:$C$1006,事業申請出力結果!$B87,事業申請入力データ!$B$20:$B$1006,事業申請出力結果!$C$81)/SUMIF(事業申請入力データ!R$20:R$1006,"対象",事業申請入力データ!$G$20:$G$1006),0)</f>
        <v>0</v>
      </c>
      <c r="K87" s="57">
        <f>IFERROR(事業申請入力データ!S$19*SUMIFS(事業申請入力データ!$G$20:$G$1006,事業申請入力データ!S$20:S$1006,"対象",事業申請入力データ!$C$20:$C$1006,事業申請出力結果!$B87,事業申請入力データ!$B$20:$B$1006,事業申請出力結果!$C$81)/SUMIF(事業申請入力データ!S$20:S$1006,"対象",事業申請入力データ!$G$20:$G$1006),0)</f>
        <v>0</v>
      </c>
      <c r="L87" s="57">
        <f>IFERROR(事業申請入力データ!T$19*SUMIFS(事業申請入力データ!$G$20:$G$1006,事業申請入力データ!T$20:T$1006,"対象",事業申請入力データ!$C$20:$C$1006,事業申請出力結果!$B87,事業申請入力データ!$B$20:$B$1006,事業申請出力結果!$C$83)/SUMIF(事業申請入力データ!T$20:T$1006,"対象",事業申請入力データ!$G$20:$G$1006),0)</f>
        <v>0</v>
      </c>
      <c r="M87" s="57">
        <f>IFERROR(事業申請入力データ!U$19*SUMIFS(事業申請入力データ!$G$20:$G$1006,事業申請入力データ!U$20:U$1006,"対象",事業申請入力データ!$C$20:$C$1006,事業申請出力結果!$B87,事業申請入力データ!$B$20:$B$1006,事業申請出力結果!$C$81)/SUMIF(事業申請入力データ!U$20:U$1006,"対象",事業申請入力データ!$G$20:$G$1006),0)</f>
        <v>0</v>
      </c>
      <c r="N87" s="57">
        <f>IFERROR(事業申請入力データ!Y$19*SUMIFS(事業申請入力データ!$G$20:$G$1006,事業申請入力データ!Y$20:Y$1006,"対象",事業申請入力データ!$C$20:$C$1006,事業申請出力結果!$B87,事業申請入力データ!$B$20:$B$1006,事業申請出力結果!$C$81)/SUMIF(事業申請入力データ!Y$20:Y$1006,"対象",事業申請入力データ!$G$20:$G$1006),0)</f>
        <v>0</v>
      </c>
      <c r="O87" s="57">
        <f>IFERROR(事業申請入力データ!Z$19*SUMIFS(事業申請入力データ!$G$20:$G$1006,事業申請入力データ!Z$20:Z$1006,"対象",事業申請入力データ!$C$20:$C$1006,事業申請出力結果!$B87,事業申請入力データ!$B$20:$B$1006,事業申請出力結果!$C$81)/SUMIF(事業申請入力データ!Z$20:Z$1006,"対象",事業申請入力データ!$G$20:$G$1006),0)</f>
        <v>0</v>
      </c>
      <c r="P87" s="96">
        <f>IFERROR(事業申請入力データ!AA$19*SUMIFS(事業申請入力データ!$G$20:$G$1006,事業申請入力データ!AA$20:AA$1006,"対象",事業申請入力データ!$C$20:$C$1006,事業申請出力結果!$B87,事業申請入力データ!$B$20:$B$1006,事業申請出力結果!$C$81)/SUMIF(事業申請入力データ!AA$20:AA$1006,"対象",事業申請入力データ!$G$20:$G$1006),0)</f>
        <v>0</v>
      </c>
      <c r="Q87" s="57">
        <f t="shared" si="41"/>
        <v>0</v>
      </c>
      <c r="R87" s="59">
        <f>IFERROR(VLOOKUP($C$81,事業申請入力データ!$B$9:$E$14,4,0),0)</f>
        <v>0</v>
      </c>
      <c r="S87" s="282">
        <f t="shared" si="39"/>
        <v>0</v>
      </c>
      <c r="T87" s="461"/>
    </row>
    <row r="88" spans="1:20" ht="20.100000000000001" customHeight="1">
      <c r="A88" s="459"/>
      <c r="B88" s="173" t="s">
        <v>171</v>
      </c>
      <c r="C88" s="56">
        <f>SUMIFS(事業申請入力データ!$G$20:$G$1006,事業申請入力データ!$C$20:$C$1006,B88,事業申請入力データ!$B$20:$B$1006,事業申請出力結果!$C$81)</f>
        <v>0</v>
      </c>
      <c r="D88" s="57">
        <f>SUMIFS(事業申請入力データ!$H$20:$H$1006,事業申請入力データ!$C$20:$C$1006,B88,事業申請入力データ!$B$20:$B$1006,事業申請出力結果!$C$81)</f>
        <v>0</v>
      </c>
      <c r="E88" s="57">
        <f>IFERROR(事業申請入力データ!M$19*SUMIFS(事業申請入力データ!$G$20:$G$1006,事業申請入力データ!M$20:M$1006,"対象",事業申請入力データ!$C$20:$C$1006,事業申請出力結果!$B88,事業申請入力データ!$B$20:$B$1006,事業申請出力結果!$C$81)/SUMIF(事業申請入力データ!M$20:M$1006,"対象",事業申請入力データ!$G$20:$G$1006),0)</f>
        <v>0</v>
      </c>
      <c r="F88" s="57">
        <f>IFERROR(事業申請入力データ!N$19*SUMIFS(事業申請入力データ!$G$20:$G$1006,事業申請入力データ!N$20:N$1006,"対象",事業申請入力データ!$C$20:$C$1006,事業申請出力結果!$B88,事業申請入力データ!$B$20:$B$1006,事業申請出力結果!$C$81)/SUMIF(事業申請入力データ!N$20:N$1006,"対象",事業申請入力データ!$G$20:$G$1006),0)</f>
        <v>0</v>
      </c>
      <c r="G88" s="57">
        <f>IFERROR(事業申請入力データ!O$19*SUMIFS(事業申請入力データ!$G$20:$G$1006,事業申請入力データ!O$20:O$1006,"対象",事業申請入力データ!$C$20:$C$1006,事業申請出力結果!$B88,事業申請入力データ!$B$20:$B$1006,事業申請出力結果!$C$81)/SUMIF(事業申請入力データ!O$20:O$1006,"対象",事業申請入力データ!$G$20:$G$1006),0)</f>
        <v>0</v>
      </c>
      <c r="H88" s="57">
        <f>IFERROR(事業申請入力データ!P$19*SUMIFS(事業申請入力データ!$G$20:$G$1006,事業申請入力データ!P$20:P$1006,"対象",事業申請入力データ!$C$20:$C$1006,事業申請出力結果!$B88,事業申請入力データ!$B$20:$B$1006,事業申請出力結果!$C$81)/SUMIF(事業申請入力データ!P$20:P$1006,"対象",事業申請入力データ!$G$20:$G$1006),0)</f>
        <v>0</v>
      </c>
      <c r="I88" s="57">
        <f>IFERROR(事業申請入力データ!Q$19*SUMIFS(事業申請入力データ!$G$20:$G$1006,事業申請入力データ!Q$20:Q$1006,"対象",事業申請入力データ!$C$20:$C$1006,事業申請出力結果!$B88,事業申請入力データ!$B$20:$B$1006,事業申請出力結果!$C$81)/SUMIF(事業申請入力データ!Q$20:Q$1006,"対象",事業申請入力データ!$G$20:$G$1006),0)</f>
        <v>0</v>
      </c>
      <c r="J88" s="57">
        <f>IFERROR(事業申請入力データ!R$19*SUMIFS(事業申請入力データ!$G$20:$G$1006,事業申請入力データ!R$20:R$1006,"対象",事業申請入力データ!$C$20:$C$1006,事業申請出力結果!$B88,事業申請入力データ!$B$20:$B$1006,事業申請出力結果!$C$81)/SUMIF(事業申請入力データ!R$20:R$1006,"対象",事業申請入力データ!$G$20:$G$1006),0)</f>
        <v>0</v>
      </c>
      <c r="K88" s="57">
        <f>IFERROR(事業申請入力データ!S$19*SUMIFS(事業申請入力データ!$G$20:$G$1006,事業申請入力データ!S$20:S$1006,"対象",事業申請入力データ!$C$20:$C$1006,事業申請出力結果!$B88,事業申請入力データ!$B$20:$B$1006,事業申請出力結果!$C$81)/SUMIF(事業申請入力データ!S$20:S$1006,"対象",事業申請入力データ!$G$20:$G$1006),0)</f>
        <v>0</v>
      </c>
      <c r="L88" s="57">
        <f>IFERROR(事業申請入力データ!T$19*SUMIFS(事業申請入力データ!$G$20:$G$1006,事業申請入力データ!T$20:T$1006,"対象",事業申請入力データ!$C$20:$C$1006,事業申請出力結果!$B88,事業申請入力データ!$B$20:$B$1006,事業申請出力結果!$C$83)/SUMIF(事業申請入力データ!T$20:T$1006,"対象",事業申請入力データ!$G$20:$G$1006),0)</f>
        <v>0</v>
      </c>
      <c r="M88" s="57">
        <f>IFERROR(事業申請入力データ!U$19*SUMIFS(事業申請入力データ!$G$20:$G$1006,事業申請入力データ!U$20:U$1006,"対象",事業申請入力データ!$C$20:$C$1006,事業申請出力結果!$B88,事業申請入力データ!$B$20:$B$1006,事業申請出力結果!$C$81)/SUMIF(事業申請入力データ!U$20:U$1006,"対象",事業申請入力データ!$G$20:$G$1006),0)</f>
        <v>0</v>
      </c>
      <c r="N88" s="57">
        <f>IFERROR(事業申請入力データ!Y$19*SUMIFS(事業申請入力データ!$G$20:$G$1006,事業申請入力データ!Y$20:Y$1006,"対象",事業申請入力データ!$C$20:$C$1006,事業申請出力結果!$B88,事業申請入力データ!$B$20:$B$1006,事業申請出力結果!$C$81)/SUMIF(事業申請入力データ!Y$20:Y$1006,"対象",事業申請入力データ!$G$20:$G$1006),0)</f>
        <v>0</v>
      </c>
      <c r="O88" s="57">
        <f>IFERROR(事業申請入力データ!Z$19*SUMIFS(事業申請入力データ!$G$20:$G$1006,事業申請入力データ!Z$20:Z$1006,"対象",事業申請入力データ!$C$20:$C$1006,事業申請出力結果!$B88,事業申請入力データ!$B$20:$B$1006,事業申請出力結果!$C$81)/SUMIF(事業申請入力データ!Z$20:Z$1006,"対象",事業申請入力データ!$G$20:$G$1006),0)</f>
        <v>0</v>
      </c>
      <c r="P88" s="96">
        <f>IFERROR(事業申請入力データ!AA$19*SUMIFS(事業申請入力データ!$G$20:$G$1006,事業申請入力データ!AA$20:AA$1006,"対象",事業申請入力データ!$C$20:$C$1006,事業申請出力結果!$B88,事業申請入力データ!$B$20:$B$1006,事業申請出力結果!$C$81)/SUMIF(事業申請入力データ!AA$20:AA$1006,"対象",事業申請入力データ!$G$20:$G$1006),0)</f>
        <v>0</v>
      </c>
      <c r="Q88" s="57">
        <f t="shared" si="41"/>
        <v>0</v>
      </c>
      <c r="R88" s="59">
        <f>IFERROR(VLOOKUP($C$81,事業申請入力データ!$B$9:$E$14,4,0),0)</f>
        <v>0</v>
      </c>
      <c r="S88" s="282">
        <f t="shared" si="39"/>
        <v>0</v>
      </c>
      <c r="T88" s="461"/>
    </row>
    <row r="89" spans="1:20" ht="20.100000000000001" customHeight="1">
      <c r="A89" s="459"/>
      <c r="B89" s="173" t="s">
        <v>173</v>
      </c>
      <c r="C89" s="56">
        <f>SUMIFS(事業申請入力データ!$G$20:$G$1006,事業申請入力データ!$C$20:$C$1006,B89,事業申請入力データ!$B$20:$B$1006,事業申請出力結果!$C$81)</f>
        <v>0</v>
      </c>
      <c r="D89" s="57">
        <f>SUMIFS(事業申請入力データ!$H$20:$H$1006,事業申請入力データ!$C$20:$C$1006,B89,事業申請入力データ!$B$20:$B$1006,事業申請出力結果!$C$81)</f>
        <v>0</v>
      </c>
      <c r="E89" s="57">
        <f>IFERROR(事業申請入力データ!M$19*SUMIFS(事業申請入力データ!$G$20:$G$1006,事業申請入力データ!M$20:M$1006,"対象",事業申請入力データ!$C$20:$C$1006,事業申請出力結果!$B89,事業申請入力データ!$B$20:$B$1006,事業申請出力結果!$C$81)/SUMIF(事業申請入力データ!M$20:M$1006,"対象",事業申請入力データ!$G$20:$G$1006),0)</f>
        <v>0</v>
      </c>
      <c r="F89" s="57">
        <f>IFERROR(事業申請入力データ!N$19*SUMIFS(事業申請入力データ!$G$20:$G$1006,事業申請入力データ!N$20:N$1006,"対象",事業申請入力データ!$C$20:$C$1006,事業申請出力結果!$B89,事業申請入力データ!$B$20:$B$1006,事業申請出力結果!$C$81)/SUMIF(事業申請入力データ!N$20:N$1006,"対象",事業申請入力データ!$G$20:$G$1006),0)</f>
        <v>0</v>
      </c>
      <c r="G89" s="57">
        <f>IFERROR(事業申請入力データ!O$19*SUMIFS(事業申請入力データ!$G$20:$G$1006,事業申請入力データ!O$20:O$1006,"対象",事業申請入力データ!$C$20:$C$1006,事業申請出力結果!$B89,事業申請入力データ!$B$20:$B$1006,事業申請出力結果!$C$81)/SUMIF(事業申請入力データ!O$20:O$1006,"対象",事業申請入力データ!$G$20:$G$1006),0)</f>
        <v>0</v>
      </c>
      <c r="H89" s="57">
        <f>IFERROR(事業申請入力データ!P$19*SUMIFS(事業申請入力データ!$G$20:$G$1006,事業申請入力データ!P$20:P$1006,"対象",事業申請入力データ!$C$20:$C$1006,事業申請出力結果!$B89,事業申請入力データ!$B$20:$B$1006,事業申請出力結果!$C$81)/SUMIF(事業申請入力データ!P$20:P$1006,"対象",事業申請入力データ!$G$20:$G$1006),0)</f>
        <v>0</v>
      </c>
      <c r="I89" s="57">
        <f>IFERROR(事業申請入力データ!Q$19*SUMIFS(事業申請入力データ!$G$20:$G$1006,事業申請入力データ!Q$20:Q$1006,"対象",事業申請入力データ!$C$20:$C$1006,事業申請出力結果!$B89,事業申請入力データ!$B$20:$B$1006,事業申請出力結果!$C$81)/SUMIF(事業申請入力データ!Q$20:Q$1006,"対象",事業申請入力データ!$G$20:$G$1006),0)</f>
        <v>0</v>
      </c>
      <c r="J89" s="57">
        <f>IFERROR(事業申請入力データ!R$19*SUMIFS(事業申請入力データ!$G$20:$G$1006,事業申請入力データ!R$20:R$1006,"対象",事業申請入力データ!$C$20:$C$1006,事業申請出力結果!$B89,事業申請入力データ!$B$20:$B$1006,事業申請出力結果!$C$81)/SUMIF(事業申請入力データ!R$20:R$1006,"対象",事業申請入力データ!$G$20:$G$1006),0)</f>
        <v>0</v>
      </c>
      <c r="K89" s="57">
        <f>IFERROR(事業申請入力データ!S$19*SUMIFS(事業申請入力データ!$G$20:$G$1006,事業申請入力データ!S$20:S$1006,"対象",事業申請入力データ!$C$20:$C$1006,事業申請出力結果!$B89,事業申請入力データ!$B$20:$B$1006,事業申請出力結果!$C$81)/SUMIF(事業申請入力データ!S$20:S$1006,"対象",事業申請入力データ!$G$20:$G$1006),0)</f>
        <v>0</v>
      </c>
      <c r="L89" s="57">
        <f>IFERROR(事業申請入力データ!T$19*SUMIFS(事業申請入力データ!$G$20:$G$1006,事業申請入力データ!T$20:T$1006,"対象",事業申請入力データ!$C$20:$C$1006,事業申請出力結果!$B89,事業申請入力データ!$B$20:$B$1006,事業申請出力結果!$C$83)/SUMIF(事業申請入力データ!T$20:T$1006,"対象",事業申請入力データ!$G$20:$G$1006),0)</f>
        <v>0</v>
      </c>
      <c r="M89" s="57">
        <f>IFERROR(事業申請入力データ!U$19*SUMIFS(事業申請入力データ!$G$20:$G$1006,事業申請入力データ!U$20:U$1006,"対象",事業申請入力データ!$C$20:$C$1006,事業申請出力結果!$B89,事業申請入力データ!$B$20:$B$1006,事業申請出力結果!$C$81)/SUMIF(事業申請入力データ!U$20:U$1006,"対象",事業申請入力データ!$G$20:$G$1006),0)</f>
        <v>0</v>
      </c>
      <c r="N89" s="57">
        <f>IFERROR(事業申請入力データ!Y$19*SUMIFS(事業申請入力データ!$G$20:$G$1006,事業申請入力データ!Y$20:Y$1006,"対象",事業申請入力データ!$C$20:$C$1006,事業申請出力結果!$B89,事業申請入力データ!$B$20:$B$1006,事業申請出力結果!$C$81)/SUMIF(事業申請入力データ!Y$20:Y$1006,"対象",事業申請入力データ!$G$20:$G$1006),0)</f>
        <v>0</v>
      </c>
      <c r="O89" s="57">
        <f>IFERROR(事業申請入力データ!Z$19*SUMIFS(事業申請入力データ!$G$20:$G$1006,事業申請入力データ!Z$20:Z$1006,"対象",事業申請入力データ!$C$20:$C$1006,事業申請出力結果!$B89,事業申請入力データ!$B$20:$B$1006,事業申請出力結果!$C$81)/SUMIF(事業申請入力データ!Z$20:Z$1006,"対象",事業申請入力データ!$G$20:$G$1006),0)</f>
        <v>0</v>
      </c>
      <c r="P89" s="96">
        <f>IFERROR(事業申請入力データ!AA$19*SUMIFS(事業申請入力データ!$G$20:$G$1006,事業申請入力データ!AA$20:AA$1006,"対象",事業申請入力データ!$C$20:$C$1006,事業申請出力結果!$B89,事業申請入力データ!$B$20:$B$1006,事業申請出力結果!$C$81)/SUMIF(事業申請入力データ!AA$20:AA$1006,"対象",事業申請入力データ!$G$20:$G$1006),0)</f>
        <v>0</v>
      </c>
      <c r="Q89" s="57">
        <f t="shared" si="41"/>
        <v>0</v>
      </c>
      <c r="R89" s="59">
        <f>IFERROR(VLOOKUP($C$81,事業申請入力データ!$B$9:$E$14,4,0),0)</f>
        <v>0</v>
      </c>
      <c r="S89" s="282">
        <f t="shared" si="39"/>
        <v>0</v>
      </c>
      <c r="T89" s="461"/>
    </row>
    <row r="90" spans="1:20" ht="20.100000000000001" customHeight="1">
      <c r="A90" s="459"/>
      <c r="B90" s="173" t="s">
        <v>17</v>
      </c>
      <c r="C90" s="56">
        <f>SUMIFS(事業申請入力データ!$G$20:$G$1006,事業申請入力データ!$C$20:$C$1006,B90,事業申請入力データ!$B$20:$B$1006,事業申請出力結果!$C$81)</f>
        <v>0</v>
      </c>
      <c r="D90" s="57">
        <f>SUMIFS(事業申請入力データ!$H$20:$H$1006,事業申請入力データ!$C$20:$C$1006,B90,事業申請入力データ!$B$20:$B$1006,事業申請出力結果!$C$81)</f>
        <v>0</v>
      </c>
      <c r="E90" s="57">
        <f>IFERROR(事業申請入力データ!M$19*SUMIFS(事業申請入力データ!$G$20:$G$1006,事業申請入力データ!M$20:M$1006,"対象",事業申請入力データ!$C$20:$C$1006,事業申請出力結果!$B90,事業申請入力データ!$B$20:$B$1006,事業申請出力結果!$C$81)/SUMIF(事業申請入力データ!M$20:M$1006,"対象",事業申請入力データ!$G$20:$G$1006),0)</f>
        <v>0</v>
      </c>
      <c r="F90" s="57">
        <f>IFERROR(事業申請入力データ!N$19*SUMIFS(事業申請入力データ!$G$20:$G$1006,事業申請入力データ!N$20:N$1006,"対象",事業申請入力データ!$C$20:$C$1006,事業申請出力結果!$B90,事業申請入力データ!$B$20:$B$1006,事業申請出力結果!$C$81)/SUMIF(事業申請入力データ!N$20:N$1006,"対象",事業申請入力データ!$G$20:$G$1006),0)</f>
        <v>0</v>
      </c>
      <c r="G90" s="57">
        <f>IFERROR(事業申請入力データ!O$19*SUMIFS(事業申請入力データ!$G$20:$G$1006,事業申請入力データ!O$20:O$1006,"対象",事業申請入力データ!$C$20:$C$1006,事業申請出力結果!$B90,事業申請入力データ!$B$20:$B$1006,事業申請出力結果!$C$81)/SUMIF(事業申請入力データ!O$20:O$1006,"対象",事業申請入力データ!$G$20:$G$1006),0)</f>
        <v>0</v>
      </c>
      <c r="H90" s="57">
        <f>IFERROR(事業申請入力データ!P$19*SUMIFS(事業申請入力データ!$G$20:$G$1006,事業申請入力データ!P$20:P$1006,"対象",事業申請入力データ!$C$20:$C$1006,事業申請出力結果!$B90,事業申請入力データ!$B$20:$B$1006,事業申請出力結果!$C$81)/SUMIF(事業申請入力データ!P$20:P$1006,"対象",事業申請入力データ!$G$20:$G$1006),0)</f>
        <v>0</v>
      </c>
      <c r="I90" s="57">
        <f>IFERROR(事業申請入力データ!Q$19*SUMIFS(事業申請入力データ!$G$20:$G$1006,事業申請入力データ!Q$20:Q$1006,"対象",事業申請入力データ!$C$20:$C$1006,事業申請出力結果!$B90,事業申請入力データ!$B$20:$B$1006,事業申請出力結果!$C$81)/SUMIF(事業申請入力データ!Q$20:Q$1006,"対象",事業申請入力データ!$G$20:$G$1006),0)</f>
        <v>0</v>
      </c>
      <c r="J90" s="57">
        <f>IFERROR(事業申請入力データ!R$19*SUMIFS(事業申請入力データ!$G$20:$G$1006,事業申請入力データ!R$20:R$1006,"対象",事業申請入力データ!$C$20:$C$1006,事業申請出力結果!$B90,事業申請入力データ!$B$20:$B$1006,事業申請出力結果!$C$81)/SUMIF(事業申請入力データ!R$20:R$1006,"対象",事業申請入力データ!$G$20:$G$1006),0)</f>
        <v>0</v>
      </c>
      <c r="K90" s="57">
        <f>IFERROR(事業申請入力データ!S$19*SUMIFS(事業申請入力データ!$G$20:$G$1006,事業申請入力データ!S$20:S$1006,"対象",事業申請入力データ!$C$20:$C$1006,事業申請出力結果!$B90,事業申請入力データ!$B$20:$B$1006,事業申請出力結果!$C$81)/SUMIF(事業申請入力データ!S$20:S$1006,"対象",事業申請入力データ!$G$20:$G$1006),0)</f>
        <v>0</v>
      </c>
      <c r="L90" s="57">
        <f>IFERROR(事業申請入力データ!T$19*SUMIFS(事業申請入力データ!$G$20:$G$1006,事業申請入力データ!T$20:T$1006,"対象",事業申請入力データ!$C$20:$C$1006,事業申請出力結果!$B90,事業申請入力データ!$B$20:$B$1006,事業申請出力結果!$C$83)/SUMIF(事業申請入力データ!T$20:T$1006,"対象",事業申請入力データ!$G$20:$G$1006),0)</f>
        <v>0</v>
      </c>
      <c r="M90" s="57">
        <f>IFERROR(事業申請入力データ!U$19*SUMIFS(事業申請入力データ!$G$20:$G$1006,事業申請入力データ!U$20:U$1006,"対象",事業申請入力データ!$C$20:$C$1006,事業申請出力結果!$B90,事業申請入力データ!$B$20:$B$1006,事業申請出力結果!$C$81)/SUMIF(事業申請入力データ!U$20:U$1006,"対象",事業申請入力データ!$G$20:$G$1006),0)</f>
        <v>0</v>
      </c>
      <c r="N90" s="57">
        <f>IFERROR(事業申請入力データ!Y$19*SUMIFS(事業申請入力データ!$G$20:$G$1006,事業申請入力データ!Y$20:Y$1006,"対象",事業申請入力データ!$C$20:$C$1006,事業申請出力結果!$B90,事業申請入力データ!$B$20:$B$1006,事業申請出力結果!$C$81)/SUMIF(事業申請入力データ!Y$20:Y$1006,"対象",事業申請入力データ!$G$20:$G$1006),0)</f>
        <v>0</v>
      </c>
      <c r="O90" s="57">
        <f>IFERROR(事業申請入力データ!Z$19*SUMIFS(事業申請入力データ!$G$20:$G$1006,事業申請入力データ!Z$20:Z$1006,"対象",事業申請入力データ!$C$20:$C$1006,事業申請出力結果!$B90,事業申請入力データ!$B$20:$B$1006,事業申請出力結果!$C$81)/SUMIF(事業申請入力データ!Z$20:Z$1006,"対象",事業申請入力データ!$G$20:$G$1006),0)</f>
        <v>0</v>
      </c>
      <c r="P90" s="96">
        <f>IFERROR(事業申請入力データ!AA$19*SUMIFS(事業申請入力データ!$G$20:$G$1006,事業申請入力データ!AA$20:AA$1006,"対象",事業申請入力データ!$C$20:$C$1006,事業申請出力結果!$B90,事業申請入力データ!$B$20:$B$1006,事業申請出力結果!$C$81)/SUMIF(事業申請入力データ!AA$20:AA$1006,"対象",事業申請入力データ!$G$20:$G$1006),0)</f>
        <v>0</v>
      </c>
      <c r="Q90" s="57">
        <f t="shared" ref="Q90" si="42">SUM(D90:P90)</f>
        <v>0</v>
      </c>
      <c r="R90" s="59">
        <f>IFERROR(VLOOKUP($C$81,事業申請入力データ!$B$9:$E$14,4,0),0)</f>
        <v>0</v>
      </c>
      <c r="S90" s="282">
        <f t="shared" ref="S90" si="43">ROUNDDOWN(Q90*R90,0)</f>
        <v>0</v>
      </c>
      <c r="T90" s="461"/>
    </row>
    <row r="91" spans="1:20" ht="20.100000000000001" customHeight="1" thickBot="1">
      <c r="A91" s="459"/>
      <c r="B91" s="211" t="s">
        <v>175</v>
      </c>
      <c r="C91" s="212">
        <f>SUMIFS(事業申請入力データ!$G$20:$G$1006,事業申請入力データ!$C$20:$C$1006,B91,事業申請入力データ!$B$20:$B$1006,事業申請出力結果!$C$81)</f>
        <v>0</v>
      </c>
      <c r="D91" s="77">
        <f>SUMIFS(事業申請入力データ!$H$20:$H$1006,事業申請入力データ!$C$20:$C$1006,B91,事業申請入力データ!$B$20:$B$1006,事業申請出力結果!$C$81)</f>
        <v>0</v>
      </c>
      <c r="E91" s="77">
        <f>IFERROR(事業申請入力データ!M$19*SUMIFS(事業申請入力データ!$G$20:$G$1006,事業申請入力データ!M$20:M$1006,"対象",事業申請入力データ!$C$20:$C$1006,事業申請出力結果!$B91,事業申請入力データ!$B$20:$B$1006,事業申請出力結果!$C$81)/SUMIF(事業申請入力データ!M$20:M$1006,"対象",事業申請入力データ!$G$20:$G$1006),0)</f>
        <v>0</v>
      </c>
      <c r="F91" s="77">
        <f>IFERROR(事業申請入力データ!N$19*SUMIFS(事業申請入力データ!$G$20:$G$1006,事業申請入力データ!N$20:N$1006,"対象",事業申請入力データ!$C$20:$C$1006,事業申請出力結果!$B91,事業申請入力データ!$B$20:$B$1006,事業申請出力結果!$C$81)/SUMIF(事業申請入力データ!N$20:N$1006,"対象",事業申請入力データ!$G$20:$G$1006),0)</f>
        <v>0</v>
      </c>
      <c r="G91" s="77">
        <f>IFERROR(事業申請入力データ!O$19*SUMIFS(事業申請入力データ!$G$20:$G$1006,事業申請入力データ!O$20:O$1006,"対象",事業申請入力データ!$C$20:$C$1006,事業申請出力結果!$B91,事業申請入力データ!$B$20:$B$1006,事業申請出力結果!$C$81)/SUMIF(事業申請入力データ!O$20:O$1006,"対象",事業申請入力データ!$G$20:$G$1006),0)</f>
        <v>0</v>
      </c>
      <c r="H91" s="77">
        <f>IFERROR(事業申請入力データ!P$19*SUMIFS(事業申請入力データ!$G$20:$G$1006,事業申請入力データ!P$20:P$1006,"対象",事業申請入力データ!$C$20:$C$1006,事業申請出力結果!$B91,事業申請入力データ!$B$20:$B$1006,事業申請出力結果!$C$81)/SUMIF(事業申請入力データ!P$20:P$1006,"対象",事業申請入力データ!$G$20:$G$1006),0)</f>
        <v>0</v>
      </c>
      <c r="I91" s="77">
        <f>IFERROR(事業申請入力データ!Q$19*SUMIFS(事業申請入力データ!$G$20:$G$1006,事業申請入力データ!Q$20:Q$1006,"対象",事業申請入力データ!$C$20:$C$1006,事業申請出力結果!$B91,事業申請入力データ!$B$20:$B$1006,事業申請出力結果!$C$81)/SUMIF(事業申請入力データ!Q$20:Q$1006,"対象",事業申請入力データ!$G$20:$G$1006),0)</f>
        <v>0</v>
      </c>
      <c r="J91" s="77">
        <f>IFERROR(事業申請入力データ!R$19*SUMIFS(事業申請入力データ!$G$20:$G$1006,事業申請入力データ!R$20:R$1006,"対象",事業申請入力データ!$C$20:$C$1006,事業申請出力結果!$B91,事業申請入力データ!$B$20:$B$1006,事業申請出力結果!$C$81)/SUMIF(事業申請入力データ!R$20:R$1006,"対象",事業申請入力データ!$G$20:$G$1006),0)</f>
        <v>0</v>
      </c>
      <c r="K91" s="77">
        <f>IFERROR(事業申請入力データ!S$19*SUMIFS(事業申請入力データ!$G$20:$G$1006,事業申請入力データ!S$20:S$1006,"対象",事業申請入力データ!$C$20:$C$1006,事業申請出力結果!$B91,事業申請入力データ!$B$20:$B$1006,事業申請出力結果!$C$81)/SUMIF(事業申請入力データ!S$20:S$1006,"対象",事業申請入力データ!$G$20:$G$1006),0)</f>
        <v>0</v>
      </c>
      <c r="L91" s="77">
        <f>IFERROR(事業申請入力データ!T$19*SUMIFS(事業申請入力データ!$G$20:$G$1006,事業申請入力データ!T$20:T$1006,"対象",事業申請入力データ!$C$20:$C$1006,事業申請出力結果!$B91,事業申請入力データ!$B$20:$B$1006,事業申請出力結果!$C$83)/SUMIF(事業申請入力データ!T$20:T$1006,"対象",事業申請入力データ!$G$20:$G$1006),0)</f>
        <v>0</v>
      </c>
      <c r="M91" s="77">
        <f>IFERROR(事業申請入力データ!U$19*SUMIFS(事業申請入力データ!$G$20:$G$1006,事業申請入力データ!U$20:U$1006,"対象",事業申請入力データ!$C$20:$C$1006,事業申請出力結果!$B91,事業申請入力データ!$B$20:$B$1006,事業申請出力結果!$C$81)/SUMIF(事業申請入力データ!U$20:U$1006,"対象",事業申請入力データ!$G$20:$G$1006),0)</f>
        <v>0</v>
      </c>
      <c r="N91" s="77">
        <f>IFERROR(事業申請入力データ!Y$19*SUMIFS(事業申請入力データ!$G$20:$G$1006,事業申請入力データ!Y$20:Y$1006,"対象",事業申請入力データ!$C$20:$C$1006,事業申請出力結果!$B91,事業申請入力データ!$B$20:$B$1006,事業申請出力結果!$C$81)/SUMIF(事業申請入力データ!Y$20:Y$1006,"対象",事業申請入力データ!$G$20:$G$1006),0)</f>
        <v>0</v>
      </c>
      <c r="O91" s="77">
        <f>IFERROR(事業申請入力データ!Z$19*SUMIFS(事業申請入力データ!$G$20:$G$1006,事業申請入力データ!Z$20:Z$1006,"対象",事業申請入力データ!$C$20:$C$1006,事業申請出力結果!$B91,事業申請入力データ!$B$20:$B$1006,事業申請出力結果!$C$81)/SUMIF(事業申請入力データ!Z$20:Z$1006,"対象",事業申請入力データ!$G$20:$G$1006),0)</f>
        <v>0</v>
      </c>
      <c r="P91" s="225">
        <f>IFERROR(事業申請入力データ!AA$19*SUMIFS(事業申請入力データ!$G$20:$G$1006,事業申請入力データ!AA$20:AA$1006,"対象",事業申請入力データ!$C$20:$C$1006,事業申請出力結果!$B91,事業申請入力データ!$B$20:$B$1006,事業申請出力結果!$C$81)/SUMIF(事業申請入力データ!AA$20:AA$1006,"対象",事業申請入力データ!$G$20:$G$1006),0)</f>
        <v>0</v>
      </c>
      <c r="Q91" s="77">
        <f t="shared" si="41"/>
        <v>0</v>
      </c>
      <c r="R91" s="78">
        <f>IFERROR(VLOOKUP($C$81,事業申請入力データ!$B$9:$E$14,4,0),0)</f>
        <v>0</v>
      </c>
      <c r="S91" s="283">
        <f t="shared" si="39"/>
        <v>0</v>
      </c>
      <c r="T91" s="461"/>
    </row>
    <row r="92" spans="1:20" ht="20.100000000000001" customHeight="1">
      <c r="A92" s="472" t="s">
        <v>185</v>
      </c>
      <c r="B92" s="214" t="s">
        <v>18</v>
      </c>
      <c r="C92" s="215">
        <f>SUMIFS(事業申請入力データ!$G$20:$G$1006,事業申請入力データ!$C$20:$C$1006,B92,事業申請入力データ!$B$20:$B$1006,事業申請出力結果!$C$81)</f>
        <v>0</v>
      </c>
      <c r="D92" s="216">
        <f>SUMIFS(事業申請入力データ!$H$20:$H$1006,事業申請入力データ!$C$20:$C$1006,B92,事業申請入力データ!$B$20:$B$1006,事業申請出力結果!$C$81)</f>
        <v>0</v>
      </c>
      <c r="E92" s="216">
        <f>IFERROR(事業申請入力データ!M$19*SUMIFS(事業申請入力データ!$G$20:$G$1006,事業申請入力データ!M$20:M$1006,"対象",事業申請入力データ!$C$20:$C$1006,事業申請出力結果!$B92,事業申請入力データ!$B$20:$B$1006,事業申請出力結果!$C$81)/SUMIF(事業申請入力データ!M$20:M$1006,"対象",事業申請入力データ!$G$20:$G$1006),0)</f>
        <v>0</v>
      </c>
      <c r="F92" s="216">
        <f>IFERROR(事業申請入力データ!N$19*SUMIFS(事業申請入力データ!$G$20:$G$1006,事業申請入力データ!N$20:N$1006,"対象",事業申請入力データ!$C$20:$C$1006,事業申請出力結果!$B92,事業申請入力データ!$B$20:$B$1006,事業申請出力結果!$C$81)/SUMIF(事業申請入力データ!N$20:N$1006,"対象",事業申請入力データ!$G$20:$G$1006),0)</f>
        <v>0</v>
      </c>
      <c r="G92" s="216">
        <f>IFERROR(事業申請入力データ!O$19*SUMIFS(事業申請入力データ!$G$20:$G$1006,事業申請入力データ!O$20:O$1006,"対象",事業申請入力データ!$C$20:$C$1006,事業申請出力結果!$B92,事業申請入力データ!$B$20:$B$1006,事業申請出力結果!$C$81)/SUMIF(事業申請入力データ!O$20:O$1006,"対象",事業申請入力データ!$G$20:$G$1006),0)</f>
        <v>0</v>
      </c>
      <c r="H92" s="216">
        <f>IFERROR(事業申請入力データ!P$19*SUMIFS(事業申請入力データ!$G$20:$G$1006,事業申請入力データ!P$20:P$1006,"対象",事業申請入力データ!$C$20:$C$1006,事業申請出力結果!$B92,事業申請入力データ!$B$20:$B$1006,事業申請出力結果!$C$81)/SUMIF(事業申請入力データ!P$20:P$1006,"対象",事業申請入力データ!$G$20:$G$1006),0)</f>
        <v>0</v>
      </c>
      <c r="I92" s="216">
        <f>IFERROR(事業申請入力データ!Q$19*SUMIFS(事業申請入力データ!$G$20:$G$1006,事業申請入力データ!Q$20:Q$1006,"対象",事業申請入力データ!$C$20:$C$1006,事業申請出力結果!$B92,事業申請入力データ!$B$20:$B$1006,事業申請出力結果!$C$81)/SUMIF(事業申請入力データ!Q$20:Q$1006,"対象",事業申請入力データ!$G$20:$G$1006),0)</f>
        <v>0</v>
      </c>
      <c r="J92" s="216">
        <f>IFERROR(事業申請入力データ!R$19*SUMIFS(事業申請入力データ!$G$20:$G$1006,事業申請入力データ!R$20:R$1006,"対象",事業申請入力データ!$C$20:$C$1006,事業申請出力結果!$B92,事業申請入力データ!$B$20:$B$1006,事業申請出力結果!$C$81)/SUMIF(事業申請入力データ!R$20:R$1006,"対象",事業申請入力データ!$G$20:$G$1006),0)</f>
        <v>0</v>
      </c>
      <c r="K92" s="216">
        <f>IFERROR(事業申請入力データ!S$19*SUMIFS(事業申請入力データ!$G$20:$G$1006,事業申請入力データ!S$20:S$1006,"対象",事業申請入力データ!$C$20:$C$1006,事業申請出力結果!$B92,事業申請入力データ!$B$20:$B$1006,事業申請出力結果!$C$81)/SUMIF(事業申請入力データ!S$20:S$1006,"対象",事業申請入力データ!$G$20:$G$1006),0)</f>
        <v>0</v>
      </c>
      <c r="L92" s="216">
        <f>IFERROR(事業申請入力データ!T$19*SUMIFS(事業申請入力データ!$G$20:$G$1006,事業申請入力データ!T$20:T$1006,"対象",事業申請入力データ!$C$20:$C$1006,事業申請出力結果!$B92,事業申請入力データ!$B$20:$B$1006,事業申請出力結果!$C$83)/SUMIF(事業申請入力データ!T$20:T$1006,"対象",事業申請入力データ!$G$20:$G$1006),0)</f>
        <v>0</v>
      </c>
      <c r="M92" s="216">
        <f>IFERROR(事業申請入力データ!U$19*SUMIFS(事業申請入力データ!$G$20:$G$1006,事業申請入力データ!U$20:U$1006,"対象",事業申請入力データ!$C$20:$C$1006,事業申請出力結果!$B92,事業申請入力データ!$B$20:$B$1006,事業申請出力結果!$C$81)/SUMIF(事業申請入力データ!U$20:U$1006,"対象",事業申請入力データ!$G$20:$G$1006),0)</f>
        <v>0</v>
      </c>
      <c r="N92" s="216">
        <f>IFERROR(事業申請入力データ!Y$19*SUMIFS(事業申請入力データ!$G$20:$G$1006,事業申請入力データ!Y$20:Y$1006,"対象",事業申請入力データ!$C$20:$C$1006,事業申請出力結果!$B92,事業申請入力データ!$B$20:$B$1006,事業申請出力結果!$C$81)/SUMIF(事業申請入力データ!Y$20:Y$1006,"対象",事業申請入力データ!$G$20:$G$1006),0)</f>
        <v>0</v>
      </c>
      <c r="O92" s="216">
        <f>IFERROR(事業申請入力データ!Z$19*SUMIFS(事業申請入力データ!$G$20:$G$1006,事業申請入力データ!Z$20:Z$1006,"対象",事業申請入力データ!$C$20:$C$1006,事業申請出力結果!$B92,事業申請入力データ!$B$20:$B$1006,事業申請出力結果!$C$81)/SUMIF(事業申請入力データ!Z$20:Z$1006,"対象",事業申請入力データ!$G$20:$G$1006),0)</f>
        <v>0</v>
      </c>
      <c r="P92" s="216">
        <f>IFERROR(事業申請入力データ!AA$19*SUMIFS(事業申請入力データ!$G$20:$G$1006,事業申請入力データ!AA$20:AA$1006,"対象",事業申請入力データ!$C$20:$C$1006,事業申請出力結果!$B92,事業申請入力データ!$B$20:$B$1006,事業申請出力結果!$C$81)/SUMIF(事業申請入力データ!AA$20:AA$1006,"対象",事業申請入力データ!$G$20:$G$1006),0)</f>
        <v>0</v>
      </c>
      <c r="Q92" s="216">
        <f t="shared" si="41"/>
        <v>0</v>
      </c>
      <c r="R92" s="217">
        <f>IFERROR(VLOOKUP($C$81,事業申請入力データ!$B$9:$E$14,4,0),0)</f>
        <v>0</v>
      </c>
      <c r="S92" s="255">
        <f t="shared" si="39"/>
        <v>0</v>
      </c>
      <c r="T92" s="527">
        <f>SUM(S92:S93)</f>
        <v>0</v>
      </c>
    </row>
    <row r="93" spans="1:20" ht="20.100000000000001" customHeight="1" thickBot="1">
      <c r="A93" s="473"/>
      <c r="B93" s="219" t="s">
        <v>300</v>
      </c>
      <c r="C93" s="220">
        <f>SUMIFS(事業申請入力データ!$G$20:$G$1006,事業申請入力データ!$C$20:$C$1006,B93,事業申請入力データ!$B$20:$B$1006,事業申請出力結果!$C$81)</f>
        <v>0</v>
      </c>
      <c r="D93" s="206">
        <f>SUMIFS(事業申請入力データ!$H$20:$H$1006,事業申請入力データ!$C$20:$C$1006,B93,事業申請入力データ!$B$20:$B$1006,事業申請出力結果!$C$81)</f>
        <v>0</v>
      </c>
      <c r="E93" s="206">
        <f>IFERROR(事業申請入力データ!M$19*SUMIFS(事業申請入力データ!$G$20:$G$1006,事業申請入力データ!M$20:M$1006,"対象",事業申請入力データ!$C$20:$C$1006,事業申請出力結果!$B93,事業申請入力データ!$B$20:$B$1006,事業申請出力結果!$C$81)/SUMIF(事業申請入力データ!M$20:M$1006,"対象",事業申請入力データ!$G$20:$G$1006),0)</f>
        <v>0</v>
      </c>
      <c r="F93" s="206">
        <f>IFERROR(事業申請入力データ!N$19*SUMIFS(事業申請入力データ!$G$20:$G$1006,事業申請入力データ!N$20:N$1006,"対象",事業申請入力データ!$C$20:$C$1006,事業申請出力結果!$B93,事業申請入力データ!$B$20:$B$1006,事業申請出力結果!$C$81)/SUMIF(事業申請入力データ!N$20:N$1006,"対象",事業申請入力データ!$G$20:$G$1006),0)</f>
        <v>0</v>
      </c>
      <c r="G93" s="206">
        <f>IFERROR(事業申請入力データ!O$19*SUMIFS(事業申請入力データ!$G$20:$G$1006,事業申請入力データ!O$20:O$1006,"対象",事業申請入力データ!$C$20:$C$1006,事業申請出力結果!$B93,事業申請入力データ!$B$20:$B$1006,事業申請出力結果!$C$81)/SUMIF(事業申請入力データ!O$20:O$1006,"対象",事業申請入力データ!$G$20:$G$1006),0)</f>
        <v>0</v>
      </c>
      <c r="H93" s="206">
        <f>IFERROR(事業申請入力データ!P$19*SUMIFS(事業申請入力データ!$G$20:$G$1006,事業申請入力データ!P$20:P$1006,"対象",事業申請入力データ!$C$20:$C$1006,事業申請出力結果!$B93,事業申請入力データ!$B$20:$B$1006,事業申請出力結果!$C$81)/SUMIF(事業申請入力データ!P$20:P$1006,"対象",事業申請入力データ!$G$20:$G$1006),0)</f>
        <v>0</v>
      </c>
      <c r="I93" s="206">
        <f>IFERROR(事業申請入力データ!Q$19*SUMIFS(事業申請入力データ!$G$20:$G$1006,事業申請入力データ!Q$20:Q$1006,"対象",事業申請入力データ!$C$20:$C$1006,事業申請出力結果!$B93,事業申請入力データ!$B$20:$B$1006,事業申請出力結果!$C$81)/SUMIF(事業申請入力データ!Q$20:Q$1006,"対象",事業申請入力データ!$G$20:$G$1006),0)</f>
        <v>0</v>
      </c>
      <c r="J93" s="206">
        <f>IFERROR(事業申請入力データ!R$19*SUMIFS(事業申請入力データ!$G$20:$G$1006,事業申請入力データ!R$20:R$1006,"対象",事業申請入力データ!$C$20:$C$1006,事業申請出力結果!$B93,事業申請入力データ!$B$20:$B$1006,事業申請出力結果!$C$81)/SUMIF(事業申請入力データ!R$20:R$1006,"対象",事業申請入力データ!$G$20:$G$1006),0)</f>
        <v>0</v>
      </c>
      <c r="K93" s="206">
        <f>IFERROR(事業申請入力データ!S$19*SUMIFS(事業申請入力データ!$G$20:$G$1006,事業申請入力データ!S$20:S$1006,"対象",事業申請入力データ!$C$20:$C$1006,事業申請出力結果!$B93,事業申請入力データ!$B$20:$B$1006,事業申請出力結果!$C$81)/SUMIF(事業申請入力データ!S$20:S$1006,"対象",事業申請入力データ!$G$20:$G$1006),0)</f>
        <v>0</v>
      </c>
      <c r="L93" s="206">
        <f>IFERROR(事業申請入力データ!T$19*SUMIFS(事業申請入力データ!$G$20:$G$1006,事業申請入力データ!T$20:T$1006,"対象",事業申請入力データ!$C$20:$C$1006,事業申請出力結果!$B93,事業申請入力データ!$B$20:$B$1006,事業申請出力結果!$C$81)/SUMIF(事業申請入力データ!T$20:T$1006,"対象",事業申請入力データ!$G$20:$G$1006),0)</f>
        <v>0</v>
      </c>
      <c r="M93" s="206">
        <f>IFERROR(事業申請入力データ!U$19*SUMIFS(事業申請入力データ!$G$20:$G$1006,事業申請入力データ!U$20:U$1006,"対象",事業申請入力データ!$C$20:$C$1006,事業申請出力結果!$B93,事業申請入力データ!$B$20:$B$1006,事業申請出力結果!$C$81)/SUMIF(事業申請入力データ!U$20:U$1006,"対象",事業申請入力データ!$G$20:$G$1006),0)</f>
        <v>0</v>
      </c>
      <c r="N93" s="206">
        <f>IFERROR(事業申請入力データ!Y$19*SUMIFS(事業申請入力データ!$G$20:$G$1006,事業申請入力データ!Y$20:Y$1006,"対象",事業申請入力データ!$C$20:$C$1006,事業申請出力結果!$B93,事業申請入力データ!$B$20:$B$1006,事業申請出力結果!$C$81)/SUMIF(事業申請入力データ!Y$20:Y$1006,"対象",事業申請入力データ!$G$20:$G$1006),0)</f>
        <v>0</v>
      </c>
      <c r="O93" s="206">
        <f>IFERROR(事業申請入力データ!Z$19*SUMIFS(事業申請入力データ!$G$20:$G$1006,事業申請入力データ!Z$20:Z$1006,"対象",事業申請入力データ!$C$20:$C$1006,事業申請出力結果!$B93,事業申請入力データ!$B$20:$B$1006,事業申請出力結果!$C$81)/SUMIF(事業申請入力データ!Z$20:Z$1006,"対象",事業申請入力データ!$G$20:$G$1006),0)</f>
        <v>0</v>
      </c>
      <c r="P93" s="206">
        <f>IFERROR(事業申請入力データ!AA$19*SUMIFS(事業申請入力データ!$G$20:$G$1006,事業申請入力データ!AA$20:AA$1006,"対象",事業申請入力データ!$C$20:$C$1006,事業申請出力結果!$B93,事業申請入力データ!$B$20:$B$1006,事業申請出力結果!$C$81)/SUMIF(事業申請入力データ!AA$20:AA$1006,"対象",事業申請入力データ!$G$20:$G$1006),0)</f>
        <v>0</v>
      </c>
      <c r="Q93" s="206">
        <f>SUM(D93:P93)</f>
        <v>0</v>
      </c>
      <c r="R93" s="207">
        <f>IFERROR(VLOOKUP($C$81,事業申請入力データ!$B$9:$E$14,4,0),0)</f>
        <v>0</v>
      </c>
      <c r="S93" s="256">
        <f t="shared" si="39"/>
        <v>0</v>
      </c>
      <c r="T93" s="528"/>
    </row>
    <row r="94" spans="1:20" ht="20.100000000000001" customHeight="1" thickBot="1">
      <c r="A94" s="516" t="s">
        <v>96</v>
      </c>
      <c r="B94" s="517"/>
      <c r="C94" s="200">
        <f>SUM(C83:C93)</f>
        <v>0</v>
      </c>
      <c r="D94" s="201">
        <f>SUM(D83:D93)</f>
        <v>0</v>
      </c>
      <c r="E94" s="201">
        <f t="shared" ref="E94:O94" si="44">SUM(E83:E93)</f>
        <v>0</v>
      </c>
      <c r="F94" s="201">
        <f t="shared" si="44"/>
        <v>0</v>
      </c>
      <c r="G94" s="201">
        <f t="shared" si="44"/>
        <v>0</v>
      </c>
      <c r="H94" s="201">
        <f t="shared" si="44"/>
        <v>0</v>
      </c>
      <c r="I94" s="201">
        <f t="shared" si="44"/>
        <v>0</v>
      </c>
      <c r="J94" s="201">
        <f t="shared" si="44"/>
        <v>0</v>
      </c>
      <c r="K94" s="201">
        <f t="shared" si="44"/>
        <v>0</v>
      </c>
      <c r="L94" s="201">
        <f t="shared" si="44"/>
        <v>0</v>
      </c>
      <c r="M94" s="201">
        <f t="shared" si="44"/>
        <v>0</v>
      </c>
      <c r="N94" s="201">
        <f t="shared" si="44"/>
        <v>0</v>
      </c>
      <c r="O94" s="201">
        <f t="shared" si="44"/>
        <v>0</v>
      </c>
      <c r="P94" s="201">
        <f>SUM(P83:P93)</f>
        <v>0</v>
      </c>
      <c r="Q94" s="201">
        <f>SUM(D94:P94)</f>
        <v>0</v>
      </c>
      <c r="R94" s="224" t="s">
        <v>74</v>
      </c>
      <c r="S94" s="203">
        <f>SUM(S83:S93)</f>
        <v>0</v>
      </c>
      <c r="T94" s="204">
        <f>SUM(T83:T93)</f>
        <v>0</v>
      </c>
    </row>
  </sheetData>
  <sheetProtection algorithmName="SHA-512" hashValue="h82IDRgeKo2oVedoZdi2ipneiQ97AklpWZAeamWBLMkp5BjZiTjrqcZR4l7UNgf4E/mW9UzEJsl1M68CeLPX1Q==" saltValue="TICW8XhnDzwN8sXgD/Ev3Q==" spinCount="100000" sheet="1" objects="1" scenarios="1"/>
  <mergeCells count="95">
    <mergeCell ref="T92:T93"/>
    <mergeCell ref="A94:B94"/>
    <mergeCell ref="T23:T31"/>
    <mergeCell ref="A23:A31"/>
    <mergeCell ref="T77:T78"/>
    <mergeCell ref="A79:B79"/>
    <mergeCell ref="A64:B64"/>
    <mergeCell ref="A38:A46"/>
    <mergeCell ref="T38:T46"/>
    <mergeCell ref="A47:A48"/>
    <mergeCell ref="T47:T48"/>
    <mergeCell ref="A32:A33"/>
    <mergeCell ref="T32:T33"/>
    <mergeCell ref="A34:B34"/>
    <mergeCell ref="A92:A93"/>
    <mergeCell ref="A52:B52"/>
    <mergeCell ref="A62:A63"/>
    <mergeCell ref="T62:T63"/>
    <mergeCell ref="A68:A76"/>
    <mergeCell ref="T68:T76"/>
    <mergeCell ref="T83:T91"/>
    <mergeCell ref="A82:B82"/>
    <mergeCell ref="A77:A78"/>
    <mergeCell ref="A83:A91"/>
    <mergeCell ref="S82:T82"/>
    <mergeCell ref="A67:B67"/>
    <mergeCell ref="S67:T67"/>
    <mergeCell ref="W45:X45"/>
    <mergeCell ref="W46:X46"/>
    <mergeCell ref="A49:B49"/>
    <mergeCell ref="V47:X47"/>
    <mergeCell ref="V38:V46"/>
    <mergeCell ref="W41:X41"/>
    <mergeCell ref="W42:X42"/>
    <mergeCell ref="W43:X43"/>
    <mergeCell ref="W44:X44"/>
    <mergeCell ref="S52:T52"/>
    <mergeCell ref="A53:A61"/>
    <mergeCell ref="T53:T61"/>
    <mergeCell ref="A37:B37"/>
    <mergeCell ref="S37:T37"/>
    <mergeCell ref="V36:X37"/>
    <mergeCell ref="Y36:AC36"/>
    <mergeCell ref="W38:X38"/>
    <mergeCell ref="W40:X40"/>
    <mergeCell ref="W39:X39"/>
    <mergeCell ref="V34:X35"/>
    <mergeCell ref="W23:X23"/>
    <mergeCell ref="W24:X24"/>
    <mergeCell ref="W26:X26"/>
    <mergeCell ref="W27:X27"/>
    <mergeCell ref="W28:X28"/>
    <mergeCell ref="W29:X29"/>
    <mergeCell ref="V31:X31"/>
    <mergeCell ref="V32:X32"/>
    <mergeCell ref="Y32:Z32"/>
    <mergeCell ref="AA32:AB32"/>
    <mergeCell ref="V19:W20"/>
    <mergeCell ref="V22:V30"/>
    <mergeCell ref="Z22:Z30"/>
    <mergeCell ref="AB22:AB30"/>
    <mergeCell ref="Y21:Z21"/>
    <mergeCell ref="AA21:AB21"/>
    <mergeCell ref="A6:B6"/>
    <mergeCell ref="S6:T6"/>
    <mergeCell ref="A7:A15"/>
    <mergeCell ref="T7:T15"/>
    <mergeCell ref="W30:X30"/>
    <mergeCell ref="V21:X21"/>
    <mergeCell ref="A22:B22"/>
    <mergeCell ref="S22:T22"/>
    <mergeCell ref="W22:X22"/>
    <mergeCell ref="W25:X25"/>
    <mergeCell ref="A18:B18"/>
    <mergeCell ref="A16:A17"/>
    <mergeCell ref="T16:T17"/>
    <mergeCell ref="V15:Y15"/>
    <mergeCell ref="V8:X8"/>
    <mergeCell ref="V7:X7"/>
    <mergeCell ref="Q3:R3"/>
    <mergeCell ref="S3:X3"/>
    <mergeCell ref="V18:Y18"/>
    <mergeCell ref="V9:X10"/>
    <mergeCell ref="Z3:AC3"/>
    <mergeCell ref="V11:X11"/>
    <mergeCell ref="W12:X12"/>
    <mergeCell ref="W13:X13"/>
    <mergeCell ref="V14:X14"/>
    <mergeCell ref="V16:Y16"/>
    <mergeCell ref="V17:Y17"/>
    <mergeCell ref="V12:V13"/>
    <mergeCell ref="V4:X5"/>
    <mergeCell ref="V6:X6"/>
    <mergeCell ref="AA7:AC7"/>
    <mergeCell ref="AA6:AC6"/>
  </mergeCells>
  <phoneticPr fontId="5"/>
  <conditionalFormatting sqref="AB12">
    <cfRule type="cellIs" dxfId="38" priority="2" operator="equal">
      <formula>"×"</formula>
    </cfRule>
  </conditionalFormatting>
  <conditionalFormatting sqref="Z8">
    <cfRule type="cellIs" dxfId="37" priority="1" operator="equal">
      <formula>"×"</formula>
    </cfRule>
  </conditionalFormatting>
  <printOptions horizontalCentered="1"/>
  <pageMargins left="0.70866141732283472" right="0.70866141732283472" top="0.74803149606299213" bottom="0.74803149606299213" header="0.31496062992125984" footer="0.31496062992125984"/>
  <pageSetup paperSize="8" scale="72" fitToHeight="0" orientation="landscape" r:id="rId1"/>
  <rowBreaks count="1" manualBreakCount="1">
    <brk id="50"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I62"/>
  <sheetViews>
    <sheetView showGridLines="0" tabSelected="1" view="pageBreakPreview" topLeftCell="A25" zoomScale="130" zoomScaleNormal="130" zoomScaleSheetLayoutView="130" zoomScalePageLayoutView="95" workbookViewId="0">
      <selection activeCell="Q35" sqref="Q35:T35"/>
    </sheetView>
  </sheetViews>
  <sheetFormatPr defaultColWidth="3.625" defaultRowHeight="18" customHeight="1"/>
  <sheetData>
    <row r="1" spans="1:61" ht="19.5" customHeight="1">
      <c r="B1" s="297" t="s">
        <v>326</v>
      </c>
      <c r="AN1" s="296"/>
      <c r="AO1" s="296"/>
      <c r="AP1" s="296"/>
      <c r="AQ1" s="296"/>
      <c r="AR1" s="296"/>
      <c r="AS1" s="296"/>
      <c r="AT1" s="296"/>
      <c r="AU1" s="296"/>
      <c r="AV1" s="296"/>
      <c r="AW1" s="296"/>
      <c r="AX1" s="296"/>
      <c r="AY1" s="296"/>
      <c r="AZ1" s="296"/>
      <c r="BA1" s="296"/>
      <c r="BB1" s="296"/>
      <c r="BC1" s="296"/>
      <c r="BD1" s="296"/>
      <c r="BE1" s="296"/>
      <c r="BF1" s="296"/>
      <c r="BG1" s="296"/>
      <c r="BH1" s="296"/>
      <c r="BI1" s="296"/>
    </row>
    <row r="2" spans="1:61" ht="18" customHeight="1">
      <c r="A2" t="s">
        <v>186</v>
      </c>
    </row>
    <row r="3" spans="1:61" ht="18" customHeight="1">
      <c r="A3" s="533" t="s">
        <v>187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row>
    <row r="4" spans="1:61" s="226" customFormat="1" ht="18" customHeight="1">
      <c r="A4" s="298" t="s">
        <v>188</v>
      </c>
      <c r="B4" s="298"/>
      <c r="C4" s="298"/>
      <c r="D4" s="298"/>
      <c r="F4" s="534"/>
      <c r="G4" s="535"/>
      <c r="H4" s="298"/>
      <c r="I4" s="298"/>
      <c r="L4" s="298"/>
      <c r="M4" s="298"/>
      <c r="N4" s="298"/>
      <c r="O4" s="298"/>
      <c r="P4" s="298"/>
      <c r="Q4" s="298"/>
      <c r="R4" s="298"/>
      <c r="S4" s="298"/>
      <c r="T4" s="298"/>
      <c r="U4" s="298"/>
      <c r="V4" s="298"/>
      <c r="W4" s="298"/>
      <c r="X4" s="298"/>
      <c r="Y4" s="298"/>
      <c r="Z4" s="298"/>
      <c r="AA4" s="298"/>
      <c r="AB4" s="298"/>
    </row>
    <row r="5" spans="1:61" ht="18" customHeight="1">
      <c r="A5" s="299" t="s">
        <v>189</v>
      </c>
      <c r="B5" s="300"/>
      <c r="C5" s="99"/>
      <c r="D5" s="99"/>
      <c r="E5" s="99"/>
      <c r="F5" s="536"/>
      <c r="G5" s="537"/>
      <c r="H5" s="99"/>
      <c r="I5" s="99"/>
      <c r="J5" s="99"/>
      <c r="K5" s="99"/>
      <c r="L5" s="99"/>
      <c r="M5" s="99"/>
      <c r="N5" s="99"/>
      <c r="O5" s="99"/>
      <c r="P5" s="99"/>
      <c r="Q5" s="99"/>
      <c r="R5" s="99"/>
      <c r="S5" s="99"/>
      <c r="T5" s="99"/>
      <c r="U5" s="99"/>
      <c r="V5" s="99"/>
      <c r="W5" s="99"/>
      <c r="X5" s="99"/>
      <c r="Y5" s="99"/>
      <c r="Z5" s="99"/>
      <c r="AA5" s="99"/>
      <c r="AB5" s="99"/>
    </row>
    <row r="6" spans="1:61" ht="18" customHeight="1">
      <c r="A6" s="299"/>
      <c r="B6" s="300"/>
      <c r="C6" s="99"/>
      <c r="D6" s="99"/>
      <c r="E6" s="99"/>
      <c r="F6" s="99"/>
      <c r="G6" s="99"/>
      <c r="H6" s="99"/>
      <c r="I6" s="99"/>
      <c r="J6" s="99"/>
      <c r="K6" s="99"/>
      <c r="L6" s="99"/>
      <c r="M6" s="99"/>
      <c r="N6" s="99"/>
      <c r="O6" s="99"/>
      <c r="P6" s="99"/>
      <c r="Q6" s="99"/>
      <c r="R6" s="99"/>
      <c r="S6" s="99"/>
      <c r="T6" s="99"/>
      <c r="U6" s="99"/>
      <c r="V6" s="99"/>
      <c r="W6" s="99"/>
      <c r="X6" s="99"/>
      <c r="Y6" s="99"/>
      <c r="Z6" s="99"/>
      <c r="AA6" s="99"/>
      <c r="AB6" s="99"/>
    </row>
    <row r="7" spans="1:61" ht="18" customHeight="1" thickBot="1">
      <c r="A7" s="301" t="s">
        <v>190</v>
      </c>
      <c r="S7" s="144"/>
      <c r="T7" s="144"/>
      <c r="U7" s="144"/>
      <c r="V7" s="144"/>
      <c r="W7" s="144"/>
      <c r="X7" s="144"/>
      <c r="Y7" s="144"/>
      <c r="Z7" s="144"/>
      <c r="AA7" s="144"/>
      <c r="AB7" s="302" t="s">
        <v>316</v>
      </c>
    </row>
    <row r="8" spans="1:61" ht="18" customHeight="1">
      <c r="B8" s="538" t="s">
        <v>191</v>
      </c>
      <c r="C8" s="539"/>
      <c r="D8" s="539"/>
      <c r="E8" s="539"/>
      <c r="F8" s="539"/>
      <c r="G8" s="539"/>
      <c r="H8" s="539"/>
      <c r="I8" s="539"/>
      <c r="J8" s="539"/>
      <c r="K8" s="539"/>
      <c r="L8" s="539"/>
      <c r="M8" s="539"/>
      <c r="N8" s="540"/>
      <c r="O8" s="541" t="s">
        <v>192</v>
      </c>
      <c r="P8" s="539"/>
      <c r="Q8" s="539"/>
      <c r="R8" s="539"/>
      <c r="S8" s="539"/>
      <c r="T8" s="539"/>
      <c r="U8" s="540"/>
      <c r="V8" s="541" t="s">
        <v>303</v>
      </c>
      <c r="W8" s="542"/>
      <c r="X8" s="542"/>
      <c r="Y8" s="542"/>
      <c r="Z8" s="542"/>
      <c r="AA8" s="542"/>
      <c r="AB8" s="543"/>
    </row>
    <row r="9" spans="1:61" ht="18" customHeight="1" thickBot="1">
      <c r="B9" s="554" t="s">
        <v>317</v>
      </c>
      <c r="C9" s="555"/>
      <c r="D9" s="555"/>
      <c r="E9" s="555"/>
      <c r="F9" s="555"/>
      <c r="G9" s="555"/>
      <c r="H9" s="555"/>
      <c r="I9" s="555"/>
      <c r="J9" s="555"/>
      <c r="K9" s="555"/>
      <c r="L9" s="555"/>
      <c r="M9" s="555"/>
      <c r="N9" s="556"/>
      <c r="O9" s="557">
        <f>ROUNDDOWN(事業申請出力結果!Y32,0)</f>
        <v>0</v>
      </c>
      <c r="P9" s="558"/>
      <c r="Q9" s="558"/>
      <c r="R9" s="558"/>
      <c r="S9" s="558"/>
      <c r="T9" s="558"/>
      <c r="U9" s="303" t="s">
        <v>193</v>
      </c>
      <c r="V9" s="559">
        <f>事業申請出力結果!AA32</f>
        <v>0</v>
      </c>
      <c r="W9" s="560"/>
      <c r="X9" s="560"/>
      <c r="Y9" s="560"/>
      <c r="Z9" s="560"/>
      <c r="AA9" s="560"/>
      <c r="AB9" s="304" t="s">
        <v>193</v>
      </c>
    </row>
    <row r="10" spans="1:61" s="227" customFormat="1" ht="18.75">
      <c r="B10" s="228" t="s">
        <v>194</v>
      </c>
      <c r="C10" s="305" t="s">
        <v>195</v>
      </c>
      <c r="D10" s="306"/>
      <c r="E10" s="307"/>
      <c r="F10" s="307"/>
      <c r="G10" s="307"/>
      <c r="H10" s="307"/>
      <c r="I10" s="307"/>
      <c r="J10" s="307"/>
      <c r="K10" s="307"/>
      <c r="L10" s="308"/>
      <c r="M10" s="308"/>
      <c r="N10" s="308"/>
      <c r="O10" s="309"/>
      <c r="P10" s="309"/>
      <c r="Q10" s="309"/>
      <c r="R10" s="309"/>
      <c r="S10" s="309"/>
      <c r="T10" s="310"/>
      <c r="U10" s="311"/>
      <c r="V10" s="312"/>
      <c r="W10" s="312"/>
      <c r="X10" s="312"/>
      <c r="Y10" s="312"/>
      <c r="Z10" s="312"/>
      <c r="AA10" s="312"/>
      <c r="AB10" s="311"/>
    </row>
    <row r="11" spans="1:61" s="227" customFormat="1" ht="18" customHeight="1">
      <c r="B11" s="305" t="s">
        <v>196</v>
      </c>
      <c r="C11" s="305" t="s">
        <v>197</v>
      </c>
      <c r="D11" s="306"/>
      <c r="E11" s="307"/>
      <c r="F11" s="307"/>
      <c r="G11" s="307"/>
      <c r="H11" s="307"/>
      <c r="I11" s="307"/>
      <c r="J11" s="307"/>
      <c r="K11" s="307"/>
      <c r="L11" s="308"/>
      <c r="M11" s="308"/>
      <c r="N11" s="308"/>
      <c r="O11" s="309"/>
      <c r="P11" s="309"/>
      <c r="Q11" s="309"/>
      <c r="R11" s="309"/>
      <c r="S11" s="309"/>
      <c r="T11" s="310"/>
      <c r="U11" s="311"/>
      <c r="V11" s="312"/>
      <c r="W11" s="312"/>
      <c r="X11" s="312"/>
      <c r="Y11" s="312"/>
      <c r="Z11" s="312"/>
      <c r="AA11" s="312"/>
      <c r="AB11" s="311"/>
    </row>
    <row r="12" spans="1:61" ht="18" customHeight="1">
      <c r="A12" s="229"/>
      <c r="B12" s="229"/>
      <c r="C12" s="3"/>
      <c r="D12" s="3"/>
      <c r="E12" s="3"/>
      <c r="F12" s="3"/>
      <c r="G12" s="3"/>
      <c r="H12" s="3"/>
      <c r="I12" s="306"/>
      <c r="J12" s="3"/>
      <c r="K12" s="3"/>
      <c r="L12" s="313"/>
      <c r="M12" s="313"/>
      <c r="N12" s="313"/>
      <c r="O12" s="248"/>
      <c r="P12" s="248"/>
      <c r="Q12" s="248"/>
      <c r="R12" s="36"/>
      <c r="S12" s="36"/>
      <c r="T12" s="36"/>
      <c r="U12" s="314"/>
      <c r="V12" s="315"/>
      <c r="W12" s="315"/>
      <c r="X12" s="315"/>
      <c r="Y12" s="315"/>
      <c r="Z12" s="315"/>
      <c r="AA12" s="315"/>
      <c r="AB12" s="314"/>
    </row>
    <row r="13" spans="1:61" ht="18" customHeight="1">
      <c r="A13" s="301" t="s">
        <v>198</v>
      </c>
      <c r="L13" s="316"/>
      <c r="M13" s="144"/>
      <c r="N13" s="144"/>
      <c r="O13" s="315"/>
      <c r="P13" s="315"/>
      <c r="Q13" s="315"/>
      <c r="R13" s="315"/>
      <c r="S13" s="315"/>
      <c r="T13" s="315"/>
      <c r="U13" s="314"/>
      <c r="V13" s="315"/>
      <c r="W13" s="315"/>
      <c r="X13" s="315"/>
      <c r="Y13" s="315"/>
      <c r="Z13" s="315"/>
      <c r="AA13" s="315"/>
      <c r="AB13" s="314"/>
    </row>
    <row r="14" spans="1:61" ht="18" customHeight="1" thickBot="1">
      <c r="A14" s="561" t="s">
        <v>199</v>
      </c>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row>
    <row r="15" spans="1:61" ht="18" customHeight="1">
      <c r="B15" s="538" t="s">
        <v>191</v>
      </c>
      <c r="C15" s="539"/>
      <c r="D15" s="539"/>
      <c r="E15" s="539"/>
      <c r="F15" s="539"/>
      <c r="G15" s="539"/>
      <c r="H15" s="539"/>
      <c r="I15" s="539"/>
      <c r="J15" s="539"/>
      <c r="K15" s="539"/>
      <c r="L15" s="539"/>
      <c r="M15" s="539"/>
      <c r="N15" s="540"/>
      <c r="O15" s="541" t="s">
        <v>192</v>
      </c>
      <c r="P15" s="539"/>
      <c r="Q15" s="539"/>
      <c r="R15" s="539"/>
      <c r="S15" s="539"/>
      <c r="T15" s="539"/>
      <c r="U15" s="540"/>
      <c r="V15" s="541" t="s">
        <v>307</v>
      </c>
      <c r="W15" s="539"/>
      <c r="X15" s="539"/>
      <c r="Y15" s="539"/>
      <c r="Z15" s="539"/>
      <c r="AA15" s="539"/>
      <c r="AB15" s="562"/>
    </row>
    <row r="16" spans="1:61" ht="18" customHeight="1">
      <c r="B16" s="544" t="s">
        <v>304</v>
      </c>
      <c r="C16" s="545"/>
      <c r="D16" s="545"/>
      <c r="E16" s="545"/>
      <c r="F16" s="545"/>
      <c r="G16" s="545"/>
      <c r="H16" s="545"/>
      <c r="I16" s="545"/>
      <c r="J16" s="545"/>
      <c r="K16" s="545"/>
      <c r="L16" s="545"/>
      <c r="M16" s="545"/>
      <c r="N16" s="546"/>
      <c r="O16" s="547">
        <f>SUMIF(事業申請入力データ!$D$20:$D$1006,分類コード!$E$1,事業申請入力データ!$G$20:$G$1006)</f>
        <v>0</v>
      </c>
      <c r="P16" s="548"/>
      <c r="Q16" s="548"/>
      <c r="R16" s="548"/>
      <c r="S16" s="548"/>
      <c r="T16" s="548"/>
      <c r="U16" s="317" t="s">
        <v>193</v>
      </c>
      <c r="V16" s="547">
        <f>SUMIF(事業申請入力データ!$D$20:$D$1006,分類コード!$E$1,事業申請入力データ!$I$20:$I$1006)</f>
        <v>0</v>
      </c>
      <c r="W16" s="548"/>
      <c r="X16" s="548"/>
      <c r="Y16" s="548"/>
      <c r="Z16" s="548"/>
      <c r="AA16" s="548"/>
      <c r="AB16" s="318" t="s">
        <v>193</v>
      </c>
    </row>
    <row r="17" spans="1:32" ht="18" customHeight="1">
      <c r="B17" s="549" t="s">
        <v>305</v>
      </c>
      <c r="C17" s="550"/>
      <c r="D17" s="550"/>
      <c r="E17" s="550"/>
      <c r="F17" s="550"/>
      <c r="G17" s="550"/>
      <c r="H17" s="550"/>
      <c r="I17" s="550"/>
      <c r="J17" s="550"/>
      <c r="K17" s="550"/>
      <c r="L17" s="550"/>
      <c r="M17" s="550"/>
      <c r="N17" s="551"/>
      <c r="O17" s="552">
        <f>O16/2</f>
        <v>0</v>
      </c>
      <c r="P17" s="553"/>
      <c r="Q17" s="553"/>
      <c r="R17" s="553"/>
      <c r="S17" s="553"/>
      <c r="T17" s="553"/>
      <c r="U17" s="319" t="s">
        <v>193</v>
      </c>
      <c r="V17" s="552">
        <f>V16/2</f>
        <v>0</v>
      </c>
      <c r="W17" s="553"/>
      <c r="X17" s="553"/>
      <c r="Y17" s="553"/>
      <c r="Z17" s="553"/>
      <c r="AA17" s="553"/>
      <c r="AB17" s="320" t="s">
        <v>193</v>
      </c>
    </row>
    <row r="18" spans="1:32" ht="35.1" customHeight="1">
      <c r="B18" s="570" t="s">
        <v>306</v>
      </c>
      <c r="C18" s="571"/>
      <c r="D18" s="571"/>
      <c r="E18" s="571"/>
      <c r="F18" s="571"/>
      <c r="G18" s="571"/>
      <c r="H18" s="571"/>
      <c r="I18" s="571"/>
      <c r="J18" s="571"/>
      <c r="K18" s="571"/>
      <c r="L18" s="571"/>
      <c r="M18" s="571"/>
      <c r="N18" s="572"/>
      <c r="O18" s="573">
        <f>SUMIFS(事業申請入力データ!$G$20:$G$1006,事業申請入力データ!$D$20:$D$1006,分類コード!E1,事業申請入力データ!$E$20:$E$1006,分類コード!C1)+SUMIFS(事業申請入力データ!$G$20:$G$1006,事業申請入力データ!$D$20:$D$1006,分類コード!E1,事業申請入力データ!$E$20:$E$1006,分類コード!C4)</f>
        <v>0</v>
      </c>
      <c r="P18" s="574"/>
      <c r="Q18" s="574"/>
      <c r="R18" s="574"/>
      <c r="S18" s="574"/>
      <c r="T18" s="574"/>
      <c r="U18" s="317" t="s">
        <v>200</v>
      </c>
      <c r="V18" s="573">
        <f>SUMIFS(事業申請入力データ!$I$20:$I$1006,事業申請入力データ!$D$20:$D$1006,分類コード!E1,事業申請入力データ!$E$20:$E$1006,分類コード!C1)+SUMIFS(事業申請入力データ!$I$20:$I$1006,事業申請入力データ!$D$20:$D$1006,分類コード!E1,事業申請入力データ!$E$20:$E$1006,分類コード!C4)</f>
        <v>0</v>
      </c>
      <c r="W18" s="574"/>
      <c r="X18" s="574"/>
      <c r="Y18" s="574"/>
      <c r="Z18" s="574"/>
      <c r="AA18" s="574"/>
      <c r="AB18" s="320" t="s">
        <v>193</v>
      </c>
    </row>
    <row r="19" spans="1:32" s="230" customFormat="1" ht="18" customHeight="1" thickBot="1">
      <c r="B19" s="575" t="s">
        <v>201</v>
      </c>
      <c r="C19" s="576"/>
      <c r="D19" s="576"/>
      <c r="E19" s="576"/>
      <c r="F19" s="576"/>
      <c r="G19" s="576"/>
      <c r="H19" s="576"/>
      <c r="I19" s="576"/>
      <c r="J19" s="576"/>
      <c r="K19" s="576"/>
      <c r="L19" s="576"/>
      <c r="M19" s="576"/>
      <c r="N19" s="577"/>
      <c r="O19" s="578" t="str">
        <f>IF(O18&gt;O17,"〇","×")</f>
        <v>×</v>
      </c>
      <c r="P19" s="579"/>
      <c r="Q19" s="579"/>
      <c r="R19" s="579"/>
      <c r="S19" s="579"/>
      <c r="T19" s="579"/>
      <c r="U19" s="580"/>
      <c r="V19" s="581"/>
      <c r="W19" s="582"/>
      <c r="X19" s="582"/>
      <c r="Y19" s="582"/>
      <c r="Z19" s="582"/>
      <c r="AA19" s="582"/>
      <c r="AB19" s="583"/>
    </row>
    <row r="20" spans="1:32" ht="18" customHeight="1">
      <c r="B20" s="321" t="s">
        <v>194</v>
      </c>
      <c r="C20" s="305" t="s">
        <v>197</v>
      </c>
      <c r="D20" s="322"/>
      <c r="E20" s="322"/>
      <c r="F20" s="322"/>
      <c r="G20" s="322"/>
      <c r="H20" s="322"/>
      <c r="I20" s="322"/>
      <c r="J20" s="322"/>
      <c r="K20" s="322"/>
      <c r="L20" s="322"/>
      <c r="M20" s="322"/>
      <c r="N20" s="322"/>
      <c r="O20" s="323"/>
      <c r="P20" s="323"/>
      <c r="Q20" s="323"/>
      <c r="R20" s="315"/>
      <c r="S20" s="315"/>
      <c r="T20" s="315"/>
      <c r="U20" s="314"/>
      <c r="V20" s="315"/>
      <c r="W20" s="315"/>
      <c r="X20" s="315"/>
      <c r="Y20" s="315"/>
      <c r="Z20" s="315"/>
      <c r="AA20" s="315"/>
      <c r="AB20" s="314"/>
    </row>
    <row r="21" spans="1:32" ht="18" customHeight="1" thickBot="1">
      <c r="A21" t="s">
        <v>309</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row>
    <row r="22" spans="1:32" ht="18" customHeight="1">
      <c r="B22" s="538" t="s">
        <v>191</v>
      </c>
      <c r="C22" s="539"/>
      <c r="D22" s="539"/>
      <c r="E22" s="539"/>
      <c r="F22" s="539"/>
      <c r="G22" s="539"/>
      <c r="H22" s="539"/>
      <c r="I22" s="539"/>
      <c r="J22" s="539"/>
      <c r="K22" s="539"/>
      <c r="L22" s="539"/>
      <c r="M22" s="539"/>
      <c r="N22" s="540"/>
      <c r="O22" s="541" t="s">
        <v>192</v>
      </c>
      <c r="P22" s="539"/>
      <c r="Q22" s="539"/>
      <c r="R22" s="539"/>
      <c r="S22" s="539"/>
      <c r="T22" s="539"/>
      <c r="U22" s="540"/>
      <c r="V22" s="541" t="s">
        <v>307</v>
      </c>
      <c r="W22" s="539"/>
      <c r="X22" s="539"/>
      <c r="Y22" s="539"/>
      <c r="Z22" s="539"/>
      <c r="AA22" s="539"/>
      <c r="AB22" s="562"/>
    </row>
    <row r="23" spans="1:32" ht="18" customHeight="1">
      <c r="B23" s="544" t="s">
        <v>256</v>
      </c>
      <c r="C23" s="563"/>
      <c r="D23" s="563"/>
      <c r="E23" s="563"/>
      <c r="F23" s="563"/>
      <c r="G23" s="563"/>
      <c r="H23" s="563"/>
      <c r="I23" s="563"/>
      <c r="J23" s="563"/>
      <c r="K23" s="563"/>
      <c r="L23" s="563"/>
      <c r="M23" s="563"/>
      <c r="N23" s="564"/>
      <c r="O23" s="565"/>
      <c r="P23" s="566"/>
      <c r="Q23" s="566"/>
      <c r="R23" s="566"/>
      <c r="S23" s="566"/>
      <c r="T23" s="566"/>
      <c r="U23" s="325" t="s">
        <v>202</v>
      </c>
      <c r="V23" s="567"/>
      <c r="W23" s="568"/>
      <c r="X23" s="568"/>
      <c r="Y23" s="568"/>
      <c r="Z23" s="568"/>
      <c r="AA23" s="568"/>
      <c r="AB23" s="569"/>
    </row>
    <row r="24" spans="1:32" ht="35.1" customHeight="1">
      <c r="B24" s="544" t="s">
        <v>308</v>
      </c>
      <c r="C24" s="563"/>
      <c r="D24" s="563"/>
      <c r="E24" s="563"/>
      <c r="F24" s="563"/>
      <c r="G24" s="563"/>
      <c r="H24" s="563"/>
      <c r="I24" s="563"/>
      <c r="J24" s="563"/>
      <c r="K24" s="563"/>
      <c r="L24" s="563"/>
      <c r="M24" s="563"/>
      <c r="N24" s="564"/>
      <c r="O24" s="616">
        <f>O23*0.05</f>
        <v>0</v>
      </c>
      <c r="P24" s="617"/>
      <c r="Q24" s="617"/>
      <c r="R24" s="617"/>
      <c r="S24" s="617"/>
      <c r="T24" s="617"/>
      <c r="U24" s="326" t="s">
        <v>193</v>
      </c>
      <c r="V24" s="567"/>
      <c r="W24" s="568"/>
      <c r="X24" s="568"/>
      <c r="Y24" s="568"/>
      <c r="Z24" s="568"/>
      <c r="AA24" s="568"/>
      <c r="AB24" s="569"/>
    </row>
    <row r="25" spans="1:32" ht="18" customHeight="1">
      <c r="B25" s="544" t="s">
        <v>203</v>
      </c>
      <c r="C25" s="563"/>
      <c r="D25" s="563"/>
      <c r="E25" s="563"/>
      <c r="F25" s="563"/>
      <c r="G25" s="563"/>
      <c r="H25" s="563"/>
      <c r="I25" s="563"/>
      <c r="J25" s="563"/>
      <c r="K25" s="563"/>
      <c r="L25" s="563"/>
      <c r="M25" s="563"/>
      <c r="N25" s="564"/>
      <c r="O25" s="618"/>
      <c r="P25" s="619"/>
      <c r="Q25" s="619"/>
      <c r="R25" s="619"/>
      <c r="S25" s="619"/>
      <c r="T25" s="619"/>
      <c r="U25" s="317" t="s">
        <v>193</v>
      </c>
      <c r="V25" s="620"/>
      <c r="W25" s="621"/>
      <c r="X25" s="621"/>
      <c r="Y25" s="621"/>
      <c r="Z25" s="621"/>
      <c r="AA25" s="621"/>
      <c r="AB25" s="318" t="s">
        <v>193</v>
      </c>
    </row>
    <row r="26" spans="1:32" s="230" customFormat="1" ht="18" customHeight="1" thickBot="1">
      <c r="B26" s="584" t="s">
        <v>201</v>
      </c>
      <c r="C26" s="585"/>
      <c r="D26" s="585"/>
      <c r="E26" s="585"/>
      <c r="F26" s="585"/>
      <c r="G26" s="585"/>
      <c r="H26" s="585"/>
      <c r="I26" s="585"/>
      <c r="J26" s="585"/>
      <c r="K26" s="585"/>
      <c r="L26" s="585"/>
      <c r="M26" s="585"/>
      <c r="N26" s="586"/>
      <c r="O26" s="587" t="str">
        <f>IF(O25="","",IF(O25&gt;O24,"〇","×"))</f>
        <v/>
      </c>
      <c r="P26" s="588"/>
      <c r="Q26" s="588"/>
      <c r="R26" s="588"/>
      <c r="S26" s="588"/>
      <c r="T26" s="588"/>
      <c r="U26" s="589"/>
      <c r="V26" s="590"/>
      <c r="W26" s="591"/>
      <c r="X26" s="591"/>
      <c r="Y26" s="591"/>
      <c r="Z26" s="591"/>
      <c r="AA26" s="591"/>
      <c r="AB26" s="592"/>
    </row>
    <row r="27" spans="1:32" s="227" customFormat="1" ht="18" customHeight="1">
      <c r="B27" s="327" t="s">
        <v>194</v>
      </c>
      <c r="C27" s="328" t="s">
        <v>197</v>
      </c>
      <c r="L27" s="329"/>
      <c r="M27" s="329"/>
      <c r="N27" s="329"/>
      <c r="O27" s="310"/>
      <c r="P27" s="310"/>
      <c r="Q27" s="310"/>
      <c r="R27" s="310"/>
      <c r="S27" s="310"/>
      <c r="T27" s="310"/>
      <c r="U27" s="311"/>
      <c r="V27" s="312"/>
      <c r="W27" s="312"/>
      <c r="X27" s="312"/>
      <c r="Y27" s="312"/>
      <c r="Z27" s="312"/>
      <c r="AA27" s="312"/>
      <c r="AB27" s="311"/>
    </row>
    <row r="28" spans="1:32" ht="18" customHeight="1">
      <c r="A28" s="330"/>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row>
    <row r="29" spans="1:32" ht="18" customHeight="1">
      <c r="A29" s="331" t="s">
        <v>204</v>
      </c>
    </row>
    <row r="30" spans="1:32" ht="18" customHeight="1" thickBot="1">
      <c r="A30" s="226" t="s">
        <v>205</v>
      </c>
      <c r="B30" s="3"/>
      <c r="C30" s="3"/>
      <c r="D30" s="3"/>
      <c r="E30" s="3"/>
      <c r="F30" s="3"/>
      <c r="G30" s="3"/>
      <c r="H30" s="3"/>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332" t="s">
        <v>206</v>
      </c>
    </row>
    <row r="31" spans="1:32" ht="18" customHeight="1">
      <c r="A31" s="3"/>
      <c r="B31" s="593" t="s">
        <v>264</v>
      </c>
      <c r="C31" s="594"/>
      <c r="D31" s="594"/>
      <c r="E31" s="594"/>
      <c r="F31" s="594"/>
      <c r="G31" s="594"/>
      <c r="H31" s="595"/>
      <c r="I31" s="599" t="s">
        <v>207</v>
      </c>
      <c r="J31" s="600"/>
      <c r="K31" s="600"/>
      <c r="L31" s="601"/>
      <c r="M31" s="605" t="s">
        <v>208</v>
      </c>
      <c r="N31" s="606"/>
      <c r="O31" s="606"/>
      <c r="P31" s="607"/>
      <c r="Q31" s="605" t="s">
        <v>209</v>
      </c>
      <c r="R31" s="606"/>
      <c r="S31" s="606"/>
      <c r="T31" s="607"/>
      <c r="U31" s="605" t="s">
        <v>210</v>
      </c>
      <c r="V31" s="611"/>
      <c r="W31" s="611"/>
      <c r="X31" s="612"/>
      <c r="Y31" s="333"/>
      <c r="Z31" s="334"/>
      <c r="AA31" s="334"/>
      <c r="AB31" s="335"/>
      <c r="AC31" s="622" t="s">
        <v>211</v>
      </c>
      <c r="AD31" s="606"/>
      <c r="AE31" s="606"/>
      <c r="AF31" s="623"/>
    </row>
    <row r="32" spans="1:32" ht="18" customHeight="1">
      <c r="A32" s="3"/>
      <c r="B32" s="596"/>
      <c r="C32" s="597"/>
      <c r="D32" s="597"/>
      <c r="E32" s="597"/>
      <c r="F32" s="597"/>
      <c r="G32" s="597"/>
      <c r="H32" s="598"/>
      <c r="I32" s="602"/>
      <c r="J32" s="603"/>
      <c r="K32" s="603"/>
      <c r="L32" s="604"/>
      <c r="M32" s="608"/>
      <c r="N32" s="609"/>
      <c r="O32" s="609"/>
      <c r="P32" s="610"/>
      <c r="Q32" s="608"/>
      <c r="R32" s="609"/>
      <c r="S32" s="609"/>
      <c r="T32" s="610"/>
      <c r="U32" s="613"/>
      <c r="V32" s="614"/>
      <c r="W32" s="614"/>
      <c r="X32" s="615"/>
      <c r="Y32" s="336"/>
      <c r="Z32" s="337"/>
      <c r="AA32" s="337"/>
      <c r="AB32" s="338"/>
      <c r="AC32" s="624"/>
      <c r="AD32" s="609"/>
      <c r="AE32" s="609"/>
      <c r="AF32" s="625"/>
    </row>
    <row r="33" spans="1:32" ht="18" customHeight="1">
      <c r="B33" s="626" t="s">
        <v>212</v>
      </c>
      <c r="C33" s="629" t="s">
        <v>213</v>
      </c>
      <c r="D33" s="629"/>
      <c r="E33" s="629"/>
      <c r="F33" s="629"/>
      <c r="G33" s="629"/>
      <c r="H33" s="630"/>
      <c r="I33" s="631">
        <f>SUMIF(事業申請入力データ!$E$20:$E$1053,分類コード!C1,事業申請入力データ!$G$20:$G$1053)</f>
        <v>0</v>
      </c>
      <c r="J33" s="632"/>
      <c r="K33" s="632"/>
      <c r="L33" s="633"/>
      <c r="M33" s="634">
        <v>66000</v>
      </c>
      <c r="N33" s="634"/>
      <c r="O33" s="634"/>
      <c r="P33" s="634"/>
      <c r="Q33" s="635">
        <f>ROUNDDOWN(I33*M33,0)</f>
        <v>0</v>
      </c>
      <c r="R33" s="636"/>
      <c r="S33" s="636"/>
      <c r="T33" s="637"/>
      <c r="U33" s="638">
        <f>SUM(Q33:T36)</f>
        <v>0</v>
      </c>
      <c r="V33" s="639"/>
      <c r="W33" s="639"/>
      <c r="X33" s="640"/>
      <c r="Y33" s="339"/>
      <c r="Z33" s="340"/>
      <c r="AA33" s="340"/>
      <c r="AB33" s="341"/>
      <c r="AC33" s="647">
        <f>U33+Y42</f>
        <v>0</v>
      </c>
      <c r="AD33" s="648"/>
      <c r="AE33" s="648"/>
      <c r="AF33" s="649"/>
    </row>
    <row r="34" spans="1:32" ht="18" customHeight="1">
      <c r="B34" s="627"/>
      <c r="C34" s="653" t="s">
        <v>214</v>
      </c>
      <c r="D34" s="653"/>
      <c r="E34" s="653"/>
      <c r="F34" s="653"/>
      <c r="G34" s="653"/>
      <c r="H34" s="654"/>
      <c r="I34" s="655">
        <f>SUM(事業申請出力結果!Y27:Y28)</f>
        <v>0</v>
      </c>
      <c r="J34" s="656"/>
      <c r="K34" s="656"/>
      <c r="L34" s="657"/>
      <c r="M34" s="634"/>
      <c r="N34" s="634"/>
      <c r="O34" s="634"/>
      <c r="P34" s="634"/>
      <c r="Q34" s="658">
        <f>ROUNDDOWN(I34*M33,0)</f>
        <v>0</v>
      </c>
      <c r="R34" s="659"/>
      <c r="S34" s="659"/>
      <c r="T34" s="660"/>
      <c r="U34" s="641"/>
      <c r="V34" s="642"/>
      <c r="W34" s="642"/>
      <c r="X34" s="643"/>
      <c r="Y34" s="339"/>
      <c r="Z34" s="340"/>
      <c r="AA34" s="340"/>
      <c r="AB34" s="341"/>
      <c r="AC34" s="647"/>
      <c r="AD34" s="648"/>
      <c r="AE34" s="648"/>
      <c r="AF34" s="649"/>
    </row>
    <row r="35" spans="1:32" ht="18" customHeight="1">
      <c r="B35" s="627"/>
      <c r="C35" s="661" t="s">
        <v>215</v>
      </c>
      <c r="D35" s="661"/>
      <c r="E35" s="661"/>
      <c r="F35" s="661"/>
      <c r="G35" s="661"/>
      <c r="H35" s="662"/>
      <c r="I35" s="663">
        <f>SUMIF(事業申請入力データ!$E$20:$E$1053,分類コード!C4,事業申請入力データ!$G$20:$G$1053)</f>
        <v>0</v>
      </c>
      <c r="J35" s="664"/>
      <c r="K35" s="664"/>
      <c r="L35" s="665"/>
      <c r="M35" s="634">
        <v>63000</v>
      </c>
      <c r="N35" s="634"/>
      <c r="O35" s="634"/>
      <c r="P35" s="634"/>
      <c r="Q35" s="666">
        <f>ROUNDDOWN(I35*M35,0)</f>
        <v>0</v>
      </c>
      <c r="R35" s="667"/>
      <c r="S35" s="667"/>
      <c r="T35" s="668"/>
      <c r="U35" s="641"/>
      <c r="V35" s="642"/>
      <c r="W35" s="642"/>
      <c r="X35" s="643"/>
      <c r="Y35" s="339"/>
      <c r="Z35" s="340"/>
      <c r="AA35" s="340"/>
      <c r="AB35" s="341"/>
      <c r="AC35" s="647"/>
      <c r="AD35" s="648"/>
      <c r="AE35" s="648"/>
      <c r="AF35" s="649"/>
    </row>
    <row r="36" spans="1:32" ht="18" customHeight="1">
      <c r="B36" s="627"/>
      <c r="C36" s="669" t="s">
        <v>216</v>
      </c>
      <c r="D36" s="669"/>
      <c r="E36" s="669"/>
      <c r="F36" s="669"/>
      <c r="G36" s="669"/>
      <c r="H36" s="670"/>
      <c r="I36" s="663">
        <f>SUMIF(事業申請入力データ!$E$20:$E$1053,分類コード!C5,事業申請入力データ!$G$20:$G$1053)</f>
        <v>0</v>
      </c>
      <c r="J36" s="664"/>
      <c r="K36" s="664"/>
      <c r="L36" s="665"/>
      <c r="M36" s="671">
        <v>140000</v>
      </c>
      <c r="N36" s="672"/>
      <c r="O36" s="672"/>
      <c r="P36" s="673"/>
      <c r="Q36" s="666">
        <f>ROUNDDOWN(I36*M36,0)</f>
        <v>0</v>
      </c>
      <c r="R36" s="667"/>
      <c r="S36" s="667"/>
      <c r="T36" s="668"/>
      <c r="U36" s="641"/>
      <c r="V36" s="642"/>
      <c r="W36" s="642"/>
      <c r="X36" s="643"/>
      <c r="Y36" s="339"/>
      <c r="Z36" s="340"/>
      <c r="AA36" s="340"/>
      <c r="AB36" s="341"/>
      <c r="AC36" s="647"/>
      <c r="AD36" s="648"/>
      <c r="AE36" s="648"/>
      <c r="AF36" s="649"/>
    </row>
    <row r="37" spans="1:32" ht="18" customHeight="1" thickBot="1">
      <c r="B37" s="628"/>
      <c r="C37" s="677" t="s">
        <v>217</v>
      </c>
      <c r="D37" s="677"/>
      <c r="E37" s="677"/>
      <c r="F37" s="677"/>
      <c r="G37" s="677"/>
      <c r="H37" s="678"/>
      <c r="I37" s="679">
        <f>SUM(I33:L36)</f>
        <v>0</v>
      </c>
      <c r="J37" s="680"/>
      <c r="K37" s="680"/>
      <c r="L37" s="681"/>
      <c r="M37" s="682"/>
      <c r="N37" s="683"/>
      <c r="O37" s="683"/>
      <c r="P37" s="684"/>
      <c r="Q37" s="685"/>
      <c r="R37" s="686"/>
      <c r="S37" s="686"/>
      <c r="T37" s="687"/>
      <c r="U37" s="644"/>
      <c r="V37" s="645"/>
      <c r="W37" s="645"/>
      <c r="X37" s="646"/>
      <c r="Y37" s="342"/>
      <c r="Z37" s="343"/>
      <c r="AA37" s="343"/>
      <c r="AB37" s="344"/>
      <c r="AC37" s="647"/>
      <c r="AD37" s="648"/>
      <c r="AE37" s="648"/>
      <c r="AF37" s="649"/>
    </row>
    <row r="38" spans="1:32" ht="18" customHeight="1" thickTop="1">
      <c r="B38" s="688" t="s">
        <v>218</v>
      </c>
      <c r="C38" s="690" t="s">
        <v>219</v>
      </c>
      <c r="D38" s="690"/>
      <c r="E38" s="690"/>
      <c r="F38" s="690"/>
      <c r="G38" s="690"/>
      <c r="H38" s="691"/>
      <c r="I38" s="608" t="s">
        <v>220</v>
      </c>
      <c r="J38" s="609"/>
      <c r="K38" s="609"/>
      <c r="L38" s="609"/>
      <c r="M38" s="609"/>
      <c r="N38" s="609"/>
      <c r="O38" s="609"/>
      <c r="P38" s="609"/>
      <c r="Q38" s="609"/>
      <c r="R38" s="609"/>
      <c r="S38" s="609"/>
      <c r="T38" s="609"/>
      <c r="U38" s="609"/>
      <c r="V38" s="609"/>
      <c r="W38" s="609"/>
      <c r="X38" s="610"/>
      <c r="Y38" s="718" t="s">
        <v>221</v>
      </c>
      <c r="Z38" s="719"/>
      <c r="AA38" s="719"/>
      <c r="AB38" s="720"/>
      <c r="AC38" s="647"/>
      <c r="AD38" s="648"/>
      <c r="AE38" s="648"/>
      <c r="AF38" s="649"/>
    </row>
    <row r="39" spans="1:32" ht="18" customHeight="1">
      <c r="B39" s="688"/>
      <c r="C39" s="609"/>
      <c r="D39" s="609"/>
      <c r="E39" s="609"/>
      <c r="F39" s="609"/>
      <c r="G39" s="609"/>
      <c r="H39" s="610"/>
      <c r="I39" s="724" t="s">
        <v>222</v>
      </c>
      <c r="J39" s="725"/>
      <c r="K39" s="726"/>
      <c r="L39" s="727" t="s">
        <v>223</v>
      </c>
      <c r="M39" s="728"/>
      <c r="N39" s="729"/>
      <c r="O39" s="724" t="s">
        <v>224</v>
      </c>
      <c r="P39" s="725"/>
      <c r="Q39" s="726"/>
      <c r="R39" s="724" t="s">
        <v>225</v>
      </c>
      <c r="S39" s="730"/>
      <c r="T39" s="731"/>
      <c r="U39" s="724" t="s">
        <v>226</v>
      </c>
      <c r="V39" s="725"/>
      <c r="W39" s="725"/>
      <c r="X39" s="726"/>
      <c r="Y39" s="718"/>
      <c r="Z39" s="719"/>
      <c r="AA39" s="719"/>
      <c r="AB39" s="720"/>
      <c r="AC39" s="647"/>
      <c r="AD39" s="648"/>
      <c r="AE39" s="648"/>
      <c r="AF39" s="649"/>
    </row>
    <row r="40" spans="1:32" ht="18" customHeight="1">
      <c r="B40" s="688"/>
      <c r="C40" s="629" t="s">
        <v>227</v>
      </c>
      <c r="D40" s="629"/>
      <c r="E40" s="629"/>
      <c r="F40" s="629"/>
      <c r="G40" s="629"/>
      <c r="H40" s="630"/>
      <c r="I40" s="674">
        <f>事業申請出力結果!Y45</f>
        <v>0</v>
      </c>
      <c r="J40" s="675"/>
      <c r="K40" s="676"/>
      <c r="L40" s="674">
        <f>事業申請出力結果!Z45</f>
        <v>0</v>
      </c>
      <c r="M40" s="675"/>
      <c r="N40" s="676"/>
      <c r="O40" s="674">
        <f>事業申請出力結果!AA45</f>
        <v>0</v>
      </c>
      <c r="P40" s="675"/>
      <c r="Q40" s="676"/>
      <c r="R40" s="674">
        <f>事業申請出力結果!AB45*-1</f>
        <v>0</v>
      </c>
      <c r="S40" s="675"/>
      <c r="T40" s="676"/>
      <c r="U40" s="692">
        <f>I40+L40+O40-R40</f>
        <v>0</v>
      </c>
      <c r="V40" s="693"/>
      <c r="W40" s="693"/>
      <c r="X40" s="694"/>
      <c r="Y40" s="718"/>
      <c r="Z40" s="719"/>
      <c r="AA40" s="719"/>
      <c r="AB40" s="720"/>
      <c r="AC40" s="647"/>
      <c r="AD40" s="648"/>
      <c r="AE40" s="648"/>
      <c r="AF40" s="649"/>
    </row>
    <row r="41" spans="1:32" ht="18" customHeight="1">
      <c r="B41" s="688"/>
      <c r="C41" s="695" t="s">
        <v>228</v>
      </c>
      <c r="D41" s="695"/>
      <c r="E41" s="695"/>
      <c r="F41" s="695"/>
      <c r="G41" s="695"/>
      <c r="H41" s="696"/>
      <c r="I41" s="707">
        <f>事業申請出力結果!Y46</f>
        <v>0</v>
      </c>
      <c r="J41" s="708"/>
      <c r="K41" s="709"/>
      <c r="L41" s="707">
        <f>事業申請出力結果!Z46</f>
        <v>0</v>
      </c>
      <c r="M41" s="708"/>
      <c r="N41" s="709"/>
      <c r="O41" s="707">
        <f>事業申請出力結果!AA46</f>
        <v>0</v>
      </c>
      <c r="P41" s="708"/>
      <c r="Q41" s="709"/>
      <c r="R41" s="707">
        <f>事業申請出力結果!AB46*-1</f>
        <v>0</v>
      </c>
      <c r="S41" s="708"/>
      <c r="T41" s="709"/>
      <c r="U41" s="710">
        <f>I41+L41+O41-R41</f>
        <v>0</v>
      </c>
      <c r="V41" s="711"/>
      <c r="W41" s="711"/>
      <c r="X41" s="712"/>
      <c r="Y41" s="721"/>
      <c r="Z41" s="722"/>
      <c r="AA41" s="722"/>
      <c r="AB41" s="723"/>
      <c r="AC41" s="647"/>
      <c r="AD41" s="648"/>
      <c r="AE41" s="648"/>
      <c r="AF41" s="649"/>
    </row>
    <row r="42" spans="1:32" ht="18" customHeight="1" thickBot="1">
      <c r="B42" s="689"/>
      <c r="C42" s="713" t="s">
        <v>217</v>
      </c>
      <c r="D42" s="713"/>
      <c r="E42" s="713"/>
      <c r="F42" s="713"/>
      <c r="G42" s="713"/>
      <c r="H42" s="714"/>
      <c r="I42" s="715"/>
      <c r="J42" s="716"/>
      <c r="K42" s="717"/>
      <c r="L42" s="715"/>
      <c r="M42" s="716"/>
      <c r="N42" s="717"/>
      <c r="O42" s="715"/>
      <c r="P42" s="716"/>
      <c r="Q42" s="717"/>
      <c r="R42" s="715"/>
      <c r="S42" s="716"/>
      <c r="T42" s="717"/>
      <c r="U42" s="697">
        <f>SUM(U40:X41)</f>
        <v>0</v>
      </c>
      <c r="V42" s="698"/>
      <c r="W42" s="698"/>
      <c r="X42" s="699"/>
      <c r="Y42" s="700">
        <f>U42/2</f>
        <v>0</v>
      </c>
      <c r="Z42" s="651"/>
      <c r="AA42" s="651"/>
      <c r="AB42" s="652"/>
      <c r="AC42" s="650"/>
      <c r="AD42" s="651"/>
      <c r="AE42" s="651"/>
      <c r="AF42" s="652"/>
    </row>
    <row r="43" spans="1:32" s="232" customFormat="1" ht="18.75">
      <c r="B43" s="345" t="s">
        <v>229</v>
      </c>
      <c r="C43" s="232" t="s">
        <v>230</v>
      </c>
    </row>
    <row r="44" spans="1:32" s="228" customFormat="1" ht="18.75">
      <c r="B44" s="346" t="s">
        <v>231</v>
      </c>
      <c r="C44" s="232" t="s">
        <v>232</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row>
    <row r="45" spans="1:32" s="228" customFormat="1" ht="15.75">
      <c r="B45" s="347" t="s">
        <v>233</v>
      </c>
      <c r="C45" s="232" t="s">
        <v>234</v>
      </c>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row>
    <row r="46" spans="1:32" ht="18" customHeight="1">
      <c r="A46" s="233"/>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1"/>
      <c r="AC46" s="231"/>
      <c r="AD46" s="231"/>
      <c r="AE46" s="231"/>
      <c r="AF46" s="231"/>
    </row>
    <row r="47" spans="1:32" ht="18" customHeight="1" thickBot="1">
      <c r="A47" t="s">
        <v>310</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348"/>
      <c r="AC47" s="231"/>
      <c r="AD47" s="231"/>
      <c r="AE47" s="231"/>
      <c r="AF47" s="231"/>
    </row>
    <row r="48" spans="1:32" s="226" customFormat="1" ht="18" customHeight="1">
      <c r="A48" s="233"/>
      <c r="B48" s="701" t="s">
        <v>235</v>
      </c>
      <c r="C48" s="702"/>
      <c r="D48" s="702"/>
      <c r="E48" s="702"/>
      <c r="F48" s="702"/>
      <c r="G48" s="702"/>
      <c r="H48" s="702"/>
      <c r="I48" s="703" t="s">
        <v>311</v>
      </c>
      <c r="J48" s="704"/>
      <c r="K48" s="704"/>
      <c r="L48" s="704"/>
      <c r="M48" s="704"/>
      <c r="N48" s="704"/>
      <c r="O48" s="705"/>
      <c r="P48" s="702" t="s">
        <v>318</v>
      </c>
      <c r="Q48" s="702"/>
      <c r="R48" s="702"/>
      <c r="S48" s="702"/>
      <c r="T48" s="702"/>
      <c r="U48" s="702"/>
      <c r="V48" s="702"/>
      <c r="W48" s="702" t="s">
        <v>236</v>
      </c>
      <c r="X48" s="702"/>
      <c r="Y48" s="702"/>
      <c r="Z48" s="702"/>
      <c r="AA48" s="702"/>
      <c r="AB48" s="706"/>
      <c r="AC48" s="706"/>
      <c r="AD48" s="233"/>
      <c r="AE48" s="233"/>
      <c r="AF48" s="233"/>
    </row>
    <row r="49" spans="1:32" ht="18" customHeight="1" thickBot="1">
      <c r="A49" s="231"/>
      <c r="B49" s="739"/>
      <c r="C49" s="740"/>
      <c r="D49" s="740"/>
      <c r="E49" s="740"/>
      <c r="F49" s="740"/>
      <c r="G49" s="740"/>
      <c r="H49" s="349" t="s">
        <v>237</v>
      </c>
      <c r="I49" s="741"/>
      <c r="J49" s="742"/>
      <c r="K49" s="742"/>
      <c r="L49" s="742"/>
      <c r="M49" s="742"/>
      <c r="N49" s="742"/>
      <c r="O49" s="350" t="s">
        <v>237</v>
      </c>
      <c r="P49" s="743"/>
      <c r="Q49" s="744"/>
      <c r="R49" s="744"/>
      <c r="S49" s="744"/>
      <c r="T49" s="744"/>
      <c r="U49" s="744"/>
      <c r="V49" s="350" t="s">
        <v>238</v>
      </c>
      <c r="W49" s="745" t="str">
        <f>IFERROR(ROUNDDOWN(IFERROR(P49*(I49/B49)/2,""),0),"0")</f>
        <v>0</v>
      </c>
      <c r="X49" s="745"/>
      <c r="Y49" s="745"/>
      <c r="Z49" s="745"/>
      <c r="AA49" s="745"/>
      <c r="AB49" s="746"/>
      <c r="AC49" s="351" t="s">
        <v>238</v>
      </c>
      <c r="AD49" s="231"/>
      <c r="AE49" s="231"/>
      <c r="AF49" s="231"/>
    </row>
    <row r="50" spans="1:32" s="229" customFormat="1" ht="18" customHeight="1">
      <c r="A50" s="234"/>
      <c r="B50" s="352" t="s">
        <v>239</v>
      </c>
      <c r="C50" s="327" t="s">
        <v>240</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353"/>
      <c r="AC50" s="234"/>
      <c r="AD50" s="234"/>
      <c r="AE50" s="234"/>
      <c r="AF50" s="234"/>
    </row>
    <row r="51" spans="1:32" ht="18" customHeight="1">
      <c r="A51" s="23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row>
    <row r="52" spans="1:32" ht="18" customHeight="1" thickBot="1">
      <c r="A52" s="231" t="s">
        <v>241</v>
      </c>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row>
    <row r="53" spans="1:32" ht="18" customHeight="1" thickBot="1">
      <c r="B53" s="231" t="s">
        <v>242</v>
      </c>
      <c r="C53" t="s">
        <v>243</v>
      </c>
      <c r="D53" s="3"/>
      <c r="E53" s="231"/>
      <c r="F53" s="231"/>
      <c r="G53" s="747">
        <v>1500000</v>
      </c>
      <c r="H53" s="748"/>
      <c r="I53" s="748"/>
      <c r="J53" s="749"/>
      <c r="K53" s="231" t="s">
        <v>244</v>
      </c>
      <c r="L53" s="231"/>
      <c r="M53" s="231"/>
      <c r="N53" s="231"/>
      <c r="O53" s="231"/>
      <c r="P53" s="231"/>
      <c r="Q53" s="231"/>
      <c r="R53" s="231"/>
      <c r="S53" s="231"/>
      <c r="T53" s="231"/>
      <c r="U53" s="231"/>
      <c r="V53" s="231"/>
      <c r="W53" s="231"/>
      <c r="X53" s="231"/>
      <c r="Y53" s="231"/>
      <c r="Z53" s="231"/>
      <c r="AA53" s="231"/>
      <c r="AB53" s="354"/>
      <c r="AC53" s="235"/>
      <c r="AD53" s="235"/>
      <c r="AE53" s="231"/>
      <c r="AF53" s="231"/>
    </row>
    <row r="54" spans="1:32" ht="18" customHeight="1" thickBot="1">
      <c r="B54" s="231" t="s">
        <v>245</v>
      </c>
      <c r="C54" s="3" t="s">
        <v>246</v>
      </c>
      <c r="D54" s="3"/>
      <c r="E54" s="231"/>
      <c r="F54" s="231"/>
      <c r="G54" s="355" t="s">
        <v>247</v>
      </c>
      <c r="H54" s="355"/>
      <c r="I54" s="355"/>
      <c r="J54" s="355"/>
      <c r="K54" s="231"/>
      <c r="L54" s="750">
        <f>I49</f>
        <v>0</v>
      </c>
      <c r="M54" s="751"/>
      <c r="N54" s="752"/>
      <c r="O54" t="s">
        <v>202</v>
      </c>
      <c r="P54" s="231" t="s">
        <v>248</v>
      </c>
      <c r="Q54" s="753">
        <v>12700</v>
      </c>
      <c r="R54" s="754"/>
      <c r="S54" s="755"/>
      <c r="T54" s="231" t="s">
        <v>249</v>
      </c>
      <c r="U54" s="231"/>
      <c r="V54" s="231" t="s">
        <v>248</v>
      </c>
      <c r="W54" s="690">
        <v>0.5</v>
      </c>
      <c r="X54" s="690"/>
      <c r="Y54" s="231" t="s">
        <v>250</v>
      </c>
      <c r="Z54" s="756">
        <f>ROUNDDOWN(L54*Q54*W54,0)</f>
        <v>0</v>
      </c>
      <c r="AA54" s="757"/>
      <c r="AB54" s="757"/>
      <c r="AC54" s="758"/>
      <c r="AD54" s="235" t="s">
        <v>238</v>
      </c>
      <c r="AE54" s="231"/>
      <c r="AF54" s="231"/>
    </row>
    <row r="55" spans="1:32" ht="18" customHeight="1">
      <c r="A55" s="231"/>
      <c r="B55" s="231"/>
      <c r="C55" s="231"/>
      <c r="D55" s="231"/>
      <c r="E55" s="231"/>
      <c r="F55" s="231"/>
      <c r="G55" s="231"/>
      <c r="H55" s="231"/>
      <c r="I55" s="231"/>
      <c r="J55" s="231"/>
      <c r="K55" s="231"/>
      <c r="L55" s="231"/>
      <c r="M55" s="356"/>
      <c r="N55" s="356"/>
      <c r="O55" s="231"/>
      <c r="P55" s="231"/>
      <c r="Q55" s="231"/>
      <c r="R55" s="231"/>
      <c r="S55" s="231"/>
      <c r="T55" s="231"/>
      <c r="U55" s="231"/>
      <c r="V55" s="231"/>
      <c r="W55" s="231"/>
      <c r="X55" s="231"/>
      <c r="Y55" s="231"/>
      <c r="Z55" s="356"/>
      <c r="AA55" s="356"/>
      <c r="AB55" s="356"/>
      <c r="AC55" s="231"/>
      <c r="AD55" s="231"/>
      <c r="AE55" s="231"/>
      <c r="AF55" s="231"/>
    </row>
    <row r="56" spans="1:32" ht="18" customHeight="1">
      <c r="A56" s="231" t="s">
        <v>251</v>
      </c>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row>
    <row r="57" spans="1:32" ht="35.1" customHeight="1" thickBot="1">
      <c r="A57" s="231"/>
      <c r="B57" s="732" t="s">
        <v>319</v>
      </c>
      <c r="C57" s="732"/>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357"/>
      <c r="AE57" s="231"/>
      <c r="AF57" s="231"/>
    </row>
    <row r="58" spans="1:32" ht="18" customHeight="1">
      <c r="A58" s="231"/>
      <c r="B58" s="701" t="s">
        <v>243</v>
      </c>
      <c r="C58" s="702"/>
      <c r="D58" s="702"/>
      <c r="E58" s="702"/>
      <c r="F58" s="702"/>
      <c r="G58" s="702"/>
      <c r="H58" s="702"/>
      <c r="I58" s="733" t="s">
        <v>246</v>
      </c>
      <c r="J58" s="734"/>
      <c r="K58" s="734"/>
      <c r="L58" s="734"/>
      <c r="M58" s="734"/>
      <c r="N58" s="734"/>
      <c r="O58" s="735"/>
      <c r="P58" s="702" t="s">
        <v>252</v>
      </c>
      <c r="Q58" s="702"/>
      <c r="R58" s="702"/>
      <c r="S58" s="702"/>
      <c r="T58" s="702"/>
      <c r="U58" s="702"/>
      <c r="V58" s="706"/>
      <c r="W58" s="357"/>
      <c r="X58" s="357"/>
      <c r="Y58" s="357"/>
      <c r="Z58" s="357"/>
      <c r="AA58" s="357"/>
      <c r="AB58" s="357"/>
      <c r="AC58" s="357"/>
      <c r="AD58" s="357"/>
      <c r="AE58" s="231"/>
      <c r="AF58" s="231"/>
    </row>
    <row r="59" spans="1:32" ht="18" customHeight="1" thickBot="1">
      <c r="A59" s="231"/>
      <c r="B59" s="736">
        <f>IF(AC33&lt;G53,AC33,G53)</f>
        <v>0</v>
      </c>
      <c r="C59" s="737"/>
      <c r="D59" s="737"/>
      <c r="E59" s="737"/>
      <c r="F59" s="737"/>
      <c r="G59" s="737"/>
      <c r="H59" s="358" t="s">
        <v>238</v>
      </c>
      <c r="I59" s="738">
        <f>IF(W49&lt;Z54,W49,Z54)</f>
        <v>0</v>
      </c>
      <c r="J59" s="737"/>
      <c r="K59" s="737"/>
      <c r="L59" s="737"/>
      <c r="M59" s="737"/>
      <c r="N59" s="737"/>
      <c r="O59" s="350" t="s">
        <v>238</v>
      </c>
      <c r="P59" s="738">
        <f>ROUNDDOWN(B59+I59,-3)</f>
        <v>0</v>
      </c>
      <c r="Q59" s="737"/>
      <c r="R59" s="737"/>
      <c r="S59" s="737"/>
      <c r="T59" s="737"/>
      <c r="U59" s="737"/>
      <c r="V59" s="351" t="s">
        <v>238</v>
      </c>
      <c r="W59" s="357"/>
      <c r="X59" s="357"/>
      <c r="Y59" s="357"/>
      <c r="Z59" s="357"/>
      <c r="AA59" s="357"/>
      <c r="AB59" s="357"/>
      <c r="AC59" s="357"/>
      <c r="AD59" s="357"/>
      <c r="AE59" s="231"/>
      <c r="AF59" s="231"/>
    </row>
    <row r="60" spans="1:32" ht="18" customHeight="1">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row>
    <row r="61" spans="1:32" ht="18" customHeight="1">
      <c r="A61" s="23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row>
    <row r="62" spans="1:32" ht="18" customHeight="1">
      <c r="A62" s="23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row>
  </sheetData>
  <sheetProtection algorithmName="SHA-512" hashValue="M/JotXUbaSPHDfWXTYkadGyBDg6g0EPJIds8iTXPA+o5Y/hh2X0pky6+6Hylc0I9xZBkrzWviyDSEasFLS3veA==" saltValue="73djTopuAvtZ51v8ZbSZPg==" spinCount="100000" sheet="1" objects="1" scenarios="1"/>
  <mergeCells count="116">
    <mergeCell ref="B57:AC57"/>
    <mergeCell ref="B58:H58"/>
    <mergeCell ref="I58:O58"/>
    <mergeCell ref="P58:V58"/>
    <mergeCell ref="B59:G59"/>
    <mergeCell ref="I59:N59"/>
    <mergeCell ref="P59:U59"/>
    <mergeCell ref="B49:G49"/>
    <mergeCell ref="I49:N49"/>
    <mergeCell ref="P49:U49"/>
    <mergeCell ref="W49:AB49"/>
    <mergeCell ref="G53:J53"/>
    <mergeCell ref="L54:N54"/>
    <mergeCell ref="Q54:S54"/>
    <mergeCell ref="W54:X54"/>
    <mergeCell ref="Z54:AC54"/>
    <mergeCell ref="B48:H48"/>
    <mergeCell ref="I48:O48"/>
    <mergeCell ref="P48:V48"/>
    <mergeCell ref="W48:AC48"/>
    <mergeCell ref="I41:K41"/>
    <mergeCell ref="L41:N41"/>
    <mergeCell ref="O41:Q41"/>
    <mergeCell ref="R41:T41"/>
    <mergeCell ref="U41:X41"/>
    <mergeCell ref="C42:H42"/>
    <mergeCell ref="I42:K42"/>
    <mergeCell ref="L42:N42"/>
    <mergeCell ref="O42:Q42"/>
    <mergeCell ref="R42:T42"/>
    <mergeCell ref="Y38:AB41"/>
    <mergeCell ref="I39:K39"/>
    <mergeCell ref="L39:N39"/>
    <mergeCell ref="O39:Q39"/>
    <mergeCell ref="R39:T39"/>
    <mergeCell ref="U39:X39"/>
    <mergeCell ref="I40:K40"/>
    <mergeCell ref="L40:N40"/>
    <mergeCell ref="Q37:T37"/>
    <mergeCell ref="B38:B42"/>
    <mergeCell ref="C38:H39"/>
    <mergeCell ref="I38:X38"/>
    <mergeCell ref="C40:H40"/>
    <mergeCell ref="U40:X40"/>
    <mergeCell ref="C41:H41"/>
    <mergeCell ref="U42:X42"/>
    <mergeCell ref="Y42:AB42"/>
    <mergeCell ref="AC31:AF32"/>
    <mergeCell ref="B33:B37"/>
    <mergeCell ref="C33:H33"/>
    <mergeCell ref="I33:L33"/>
    <mergeCell ref="M33:P34"/>
    <mergeCell ref="Q33:T33"/>
    <mergeCell ref="U33:X37"/>
    <mergeCell ref="AC33:AF42"/>
    <mergeCell ref="C34:H34"/>
    <mergeCell ref="I34:L34"/>
    <mergeCell ref="Q34:T34"/>
    <mergeCell ref="C35:H35"/>
    <mergeCell ref="I35:L35"/>
    <mergeCell ref="M35:P35"/>
    <mergeCell ref="Q35:T35"/>
    <mergeCell ref="C36:H36"/>
    <mergeCell ref="I36:L36"/>
    <mergeCell ref="M36:P36"/>
    <mergeCell ref="Q36:T36"/>
    <mergeCell ref="O40:Q40"/>
    <mergeCell ref="R40:T40"/>
    <mergeCell ref="C37:H37"/>
    <mergeCell ref="I37:L37"/>
    <mergeCell ref="M37:P37"/>
    <mergeCell ref="B26:N26"/>
    <mergeCell ref="O26:U26"/>
    <mergeCell ref="V26:AB26"/>
    <mergeCell ref="B31:H32"/>
    <mergeCell ref="I31:L32"/>
    <mergeCell ref="M31:P32"/>
    <mergeCell ref="Q31:T32"/>
    <mergeCell ref="U31:X32"/>
    <mergeCell ref="B24:N24"/>
    <mergeCell ref="O24:T24"/>
    <mergeCell ref="V24:AB24"/>
    <mergeCell ref="B25:N25"/>
    <mergeCell ref="O25:T25"/>
    <mergeCell ref="V25:AA25"/>
    <mergeCell ref="B22:N22"/>
    <mergeCell ref="O22:U22"/>
    <mergeCell ref="V22:AB22"/>
    <mergeCell ref="B23:N23"/>
    <mergeCell ref="O23:T23"/>
    <mergeCell ref="V23:AB23"/>
    <mergeCell ref="B18:N18"/>
    <mergeCell ref="O18:T18"/>
    <mergeCell ref="V18:AA18"/>
    <mergeCell ref="B19:N19"/>
    <mergeCell ref="O19:U19"/>
    <mergeCell ref="V19:AB19"/>
    <mergeCell ref="B17:N17"/>
    <mergeCell ref="O17:T17"/>
    <mergeCell ref="V17:AA17"/>
    <mergeCell ref="B9:N9"/>
    <mergeCell ref="O9:T9"/>
    <mergeCell ref="V9:AA9"/>
    <mergeCell ref="A14:AB14"/>
    <mergeCell ref="B15:N15"/>
    <mergeCell ref="O15:U15"/>
    <mergeCell ref="V15:AB15"/>
    <mergeCell ref="A3:AG3"/>
    <mergeCell ref="F4:G4"/>
    <mergeCell ref="F5:G5"/>
    <mergeCell ref="B8:N8"/>
    <mergeCell ref="O8:U8"/>
    <mergeCell ref="V8:AB8"/>
    <mergeCell ref="B16:N16"/>
    <mergeCell ref="O16:T16"/>
    <mergeCell ref="V16:AA16"/>
  </mergeCells>
  <phoneticPr fontId="5"/>
  <conditionalFormatting sqref="O19:U19">
    <cfRule type="cellIs" dxfId="36" priority="2" operator="equal">
      <formula>"×"</formula>
    </cfRule>
  </conditionalFormatting>
  <conditionalFormatting sqref="O26:U26">
    <cfRule type="cellIs" dxfId="35" priority="1" operator="equal">
      <formula>"×"</formula>
    </cfRule>
  </conditionalFormatting>
  <dataValidations count="1">
    <dataValidation type="custom" allowBlank="1" showInputMessage="1" showErrorMessage="1" sqref="I49:N49 B49:G49">
      <formula1>ROUND(B49,2)=B49</formula1>
    </dataValidation>
  </dataValidations>
  <pageMargins left="0.70866141732283472" right="0.70866141732283472" top="0.74803149606299213" bottom="0.74803149606299213" header="0.31496062992125984" footer="0.31496062992125984"/>
  <pageSetup paperSize="9" scale="67" fitToHeight="0" orientation="portrait" blackAndWhite="1" r:id="rId1"/>
  <rowBreaks count="1" manualBreakCount="1">
    <brk id="61" max="16383" man="1"/>
  </rowBreaks>
  <colBreaks count="1" manualBreakCount="1">
    <brk id="38" max="1048575" man="1"/>
  </colBreaks>
  <ignoredErrors>
    <ignoredError sqref="J33:L33 I40:T41 I35:L36 J34:L34"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A1053"/>
  <sheetViews>
    <sheetView view="pageBreakPreview" topLeftCell="F1" zoomScale="80" zoomScaleNormal="85" zoomScaleSheetLayoutView="80" workbookViewId="0">
      <selection activeCell="N23" sqref="N23"/>
    </sheetView>
  </sheetViews>
  <sheetFormatPr defaultRowHeight="18.75"/>
  <cols>
    <col min="2" max="2" width="12.75" customWidth="1"/>
    <col min="3" max="3" width="35.375" customWidth="1"/>
    <col min="4" max="4" width="26.25" customWidth="1"/>
    <col min="5" max="5" width="17.25" style="144" customWidth="1"/>
    <col min="6" max="6" width="12.125" style="145" bestFit="1" customWidth="1"/>
    <col min="7" max="7" width="12.25" style="146" customWidth="1"/>
    <col min="8" max="8" width="13.5" style="145" customWidth="1"/>
    <col min="9" max="9" width="13.5" customWidth="1"/>
    <col min="10" max="10" width="5.5" customWidth="1"/>
    <col min="11" max="21" width="10.625" customWidth="1"/>
    <col min="22" max="22" width="6" customWidth="1"/>
    <col min="23" max="27" width="10.625" customWidth="1"/>
  </cols>
  <sheetData>
    <row r="1" spans="1:25" s="1" customFormat="1" ht="25.5">
      <c r="A1" s="286" t="s">
        <v>320</v>
      </c>
      <c r="B1" s="287"/>
      <c r="C1" s="287"/>
      <c r="D1" s="287"/>
      <c r="E1" s="288"/>
      <c r="F1" s="289" t="s">
        <v>321</v>
      </c>
      <c r="G1" s="290"/>
      <c r="H1" s="291"/>
      <c r="I1" s="292"/>
      <c r="J1" s="287"/>
      <c r="K1" s="287"/>
    </row>
    <row r="2" spans="1:25" ht="24.75" thickBot="1">
      <c r="A2" s="143" t="s">
        <v>40</v>
      </c>
      <c r="K2" s="158"/>
      <c r="L2" s="159"/>
    </row>
    <row r="3" spans="1:25" ht="19.5" thickBot="1">
      <c r="B3" s="160" t="s">
        <v>41</v>
      </c>
      <c r="C3" s="759">
        <f>事業申請入力データ!C3</f>
        <v>0</v>
      </c>
      <c r="D3" s="760"/>
      <c r="E3" s="39" t="s">
        <v>42</v>
      </c>
      <c r="F3" s="761">
        <f>事業申請入力データ!F3</f>
        <v>0</v>
      </c>
      <c r="G3" s="761"/>
      <c r="H3" s="761"/>
      <c r="I3" s="762"/>
      <c r="K3" s="763" t="s">
        <v>107</v>
      </c>
      <c r="L3" s="764"/>
      <c r="M3" s="765"/>
      <c r="N3" s="766"/>
      <c r="P3" s="35"/>
      <c r="Q3" s="36"/>
    </row>
    <row r="4" spans="1:25" ht="19.5" thickBot="1">
      <c r="B4" s="767" t="s">
        <v>160</v>
      </c>
      <c r="C4" s="767"/>
      <c r="D4" s="767"/>
      <c r="E4" s="171" t="s">
        <v>154</v>
      </c>
      <c r="K4" s="768" t="s">
        <v>95</v>
      </c>
      <c r="L4" s="769"/>
      <c r="M4" s="770">
        <f>事業申請出力結果!Z16</f>
        <v>0</v>
      </c>
      <c r="N4" s="771"/>
      <c r="P4" s="35"/>
      <c r="Q4" s="36"/>
    </row>
    <row r="5" spans="1:25">
      <c r="P5" s="35"/>
      <c r="Q5" s="36"/>
    </row>
    <row r="6" spans="1:25" s="1" customFormat="1" ht="26.25" customHeight="1" thickBot="1">
      <c r="B6" s="1" t="s">
        <v>108</v>
      </c>
      <c r="F6" s="149"/>
      <c r="G6" s="412" t="s">
        <v>291</v>
      </c>
      <c r="H6" s="412"/>
      <c r="I6" s="412"/>
      <c r="J6" s="412"/>
      <c r="K6" s="412"/>
      <c r="L6" s="412"/>
      <c r="M6" s="412"/>
      <c r="N6" s="412"/>
      <c r="O6" s="412"/>
      <c r="P6" s="412"/>
      <c r="Q6" s="412"/>
      <c r="R6" s="412"/>
      <c r="S6" s="412"/>
      <c r="T6" s="412"/>
      <c r="U6" s="41"/>
      <c r="X6" s="41"/>
      <c r="Y6" s="41"/>
    </row>
    <row r="7" spans="1:25" ht="38.25" customHeight="1" thickBot="1">
      <c r="B7" s="151" t="s">
        <v>109</v>
      </c>
      <c r="C7" s="152" t="s">
        <v>110</v>
      </c>
      <c r="D7" s="152" t="s">
        <v>45</v>
      </c>
      <c r="E7" s="153" t="s">
        <v>111</v>
      </c>
      <c r="G7" s="412"/>
      <c r="H7" s="412"/>
      <c r="I7" s="412"/>
      <c r="J7" s="412"/>
      <c r="K7" s="412"/>
      <c r="L7" s="412"/>
      <c r="M7" s="412"/>
      <c r="N7" s="412"/>
      <c r="O7" s="412"/>
      <c r="P7" s="412"/>
      <c r="Q7" s="412"/>
      <c r="R7" s="412"/>
      <c r="S7" s="412"/>
      <c r="T7" s="412"/>
    </row>
    <row r="8" spans="1:25" ht="19.5" thickBot="1">
      <c r="A8" s="154" t="s">
        <v>46</v>
      </c>
      <c r="B8" s="135" t="s">
        <v>112</v>
      </c>
      <c r="C8" s="138">
        <v>900000</v>
      </c>
      <c r="D8" s="138">
        <v>100000</v>
      </c>
      <c r="E8" s="9">
        <f t="shared" ref="E8:E14" si="0">IFERROR((1-D8/(D8+C8)),1)</f>
        <v>0.9</v>
      </c>
      <c r="G8" s="412"/>
      <c r="H8" s="412"/>
      <c r="I8" s="412"/>
      <c r="J8" s="412"/>
      <c r="K8" s="412"/>
      <c r="L8" s="412"/>
      <c r="M8" s="412"/>
      <c r="N8" s="412"/>
      <c r="O8" s="412"/>
      <c r="P8" s="412"/>
      <c r="Q8" s="412"/>
      <c r="R8" s="412"/>
      <c r="S8" s="412"/>
      <c r="T8" s="412"/>
    </row>
    <row r="9" spans="1:25">
      <c r="B9" s="10"/>
      <c r="C9" s="11"/>
      <c r="D9" s="11"/>
      <c r="E9" s="12">
        <f t="shared" si="0"/>
        <v>1</v>
      </c>
      <c r="G9" s="412"/>
      <c r="H9" s="412"/>
      <c r="I9" s="412"/>
      <c r="J9" s="412"/>
      <c r="K9" s="412"/>
      <c r="L9" s="412"/>
      <c r="M9" s="412"/>
      <c r="N9" s="412"/>
      <c r="O9" s="412"/>
      <c r="P9" s="412"/>
      <c r="Q9" s="412"/>
      <c r="R9" s="412"/>
      <c r="S9" s="412"/>
      <c r="T9" s="412"/>
    </row>
    <row r="10" spans="1:25">
      <c r="B10" s="10"/>
      <c r="C10" s="11"/>
      <c r="D10" s="11"/>
      <c r="E10" s="14">
        <f t="shared" si="0"/>
        <v>1</v>
      </c>
      <c r="G10" s="412"/>
      <c r="H10" s="412"/>
      <c r="I10" s="412"/>
      <c r="J10" s="412"/>
      <c r="K10" s="412"/>
      <c r="L10" s="412"/>
      <c r="M10" s="412"/>
      <c r="N10" s="412"/>
      <c r="O10" s="412"/>
      <c r="P10" s="412"/>
      <c r="Q10" s="412"/>
      <c r="R10" s="412"/>
      <c r="S10" s="412"/>
      <c r="T10" s="412"/>
    </row>
    <row r="11" spans="1:25">
      <c r="B11" s="10"/>
      <c r="C11" s="13"/>
      <c r="D11" s="13"/>
      <c r="E11" s="14">
        <f t="shared" si="0"/>
        <v>1</v>
      </c>
      <c r="G11" s="412"/>
      <c r="H11" s="412"/>
      <c r="I11" s="412"/>
      <c r="J11" s="412"/>
      <c r="K11" s="412"/>
      <c r="L11" s="412"/>
      <c r="M11" s="412"/>
      <c r="N11" s="412"/>
      <c r="O11" s="412"/>
      <c r="P11" s="412"/>
      <c r="Q11" s="412"/>
      <c r="R11" s="412"/>
      <c r="S11" s="412"/>
      <c r="T11" s="412"/>
    </row>
    <row r="12" spans="1:25">
      <c r="B12" s="10"/>
      <c r="C12" s="13"/>
      <c r="D12" s="13"/>
      <c r="E12" s="14">
        <f t="shared" si="0"/>
        <v>1</v>
      </c>
      <c r="G12" s="412"/>
      <c r="H12" s="412"/>
      <c r="I12" s="412"/>
      <c r="J12" s="412"/>
      <c r="K12" s="412"/>
      <c r="L12" s="412"/>
      <c r="M12" s="412"/>
      <c r="N12" s="412"/>
      <c r="O12" s="412"/>
      <c r="P12" s="412"/>
      <c r="Q12" s="412"/>
      <c r="R12" s="412"/>
      <c r="S12" s="412"/>
      <c r="T12" s="412"/>
    </row>
    <row r="13" spans="1:25">
      <c r="B13" s="10"/>
      <c r="C13" s="13"/>
      <c r="D13" s="13"/>
      <c r="E13" s="14">
        <f t="shared" si="0"/>
        <v>1</v>
      </c>
      <c r="G13" s="412"/>
      <c r="H13" s="412"/>
      <c r="I13" s="412"/>
      <c r="J13" s="412"/>
      <c r="K13" s="412"/>
      <c r="L13" s="412"/>
      <c r="M13" s="412"/>
      <c r="N13" s="412"/>
      <c r="O13" s="412"/>
      <c r="P13" s="412"/>
      <c r="Q13" s="412"/>
      <c r="R13" s="412"/>
      <c r="S13" s="412"/>
      <c r="T13" s="412"/>
    </row>
    <row r="14" spans="1:25">
      <c r="B14" s="10"/>
      <c r="C14" s="13"/>
      <c r="D14" s="13"/>
      <c r="E14" s="14">
        <f t="shared" si="0"/>
        <v>1</v>
      </c>
      <c r="G14" s="412"/>
      <c r="H14" s="412"/>
      <c r="I14" s="412"/>
      <c r="J14" s="412"/>
      <c r="K14" s="412"/>
      <c r="L14" s="412"/>
      <c r="M14" s="412"/>
      <c r="N14" s="412"/>
      <c r="O14" s="412"/>
      <c r="P14" s="412"/>
      <c r="Q14" s="412"/>
      <c r="R14" s="412"/>
      <c r="S14" s="412"/>
      <c r="T14" s="412"/>
    </row>
    <row r="15" spans="1:25">
      <c r="C15" s="146"/>
      <c r="D15" s="146"/>
      <c r="E15" s="146"/>
    </row>
    <row r="16" spans="1:25" s="1" customFormat="1" ht="26.25" thickBot="1">
      <c r="B16" s="1" t="s">
        <v>48</v>
      </c>
      <c r="C16" s="150"/>
      <c r="D16" s="150"/>
      <c r="E16" s="150"/>
      <c r="F16" s="149"/>
      <c r="G16" s="150"/>
      <c r="H16" s="149"/>
      <c r="K16" s="1" t="s">
        <v>49</v>
      </c>
      <c r="L16" s="41"/>
      <c r="M16" s="41"/>
      <c r="N16" s="41"/>
      <c r="O16" s="41"/>
      <c r="P16" s="41"/>
      <c r="Q16" s="41"/>
      <c r="R16" s="41"/>
      <c r="S16" s="41"/>
      <c r="T16" s="41"/>
      <c r="U16" s="41"/>
      <c r="W16" s="1" t="s">
        <v>50</v>
      </c>
      <c r="X16" s="41"/>
      <c r="Y16" s="41"/>
    </row>
    <row r="17" spans="1:27" ht="19.5" thickBot="1">
      <c r="A17" s="413" t="s">
        <v>51</v>
      </c>
      <c r="B17" s="414"/>
      <c r="C17" s="414"/>
      <c r="D17" s="414"/>
      <c r="E17" s="414"/>
      <c r="F17" s="414"/>
      <c r="G17" s="414"/>
      <c r="H17" s="414"/>
      <c r="I17" s="415"/>
      <c r="L17" s="115" t="s">
        <v>46</v>
      </c>
      <c r="M17" s="285" t="s">
        <v>52</v>
      </c>
      <c r="N17" s="117" t="s">
        <v>53</v>
      </c>
      <c r="O17" s="117" t="s">
        <v>54</v>
      </c>
      <c r="P17" s="117" t="s">
        <v>55</v>
      </c>
      <c r="Q17" s="117" t="s">
        <v>56</v>
      </c>
      <c r="R17" s="118" t="s">
        <v>57</v>
      </c>
      <c r="S17" s="118" t="s">
        <v>58</v>
      </c>
      <c r="T17" s="118" t="s">
        <v>59</v>
      </c>
      <c r="U17" s="119" t="s">
        <v>60</v>
      </c>
      <c r="X17" s="115" t="s">
        <v>46</v>
      </c>
      <c r="Y17" s="120" t="s">
        <v>61</v>
      </c>
      <c r="Z17" s="121" t="s">
        <v>62</v>
      </c>
      <c r="AA17" s="122" t="s">
        <v>63</v>
      </c>
    </row>
    <row r="18" spans="1:27" ht="101.25" thickBot="1">
      <c r="A18" s="123" t="s">
        <v>64</v>
      </c>
      <c r="B18" s="124" t="s">
        <v>109</v>
      </c>
      <c r="C18" s="125" t="s">
        <v>298</v>
      </c>
      <c r="D18" s="268" t="s">
        <v>290</v>
      </c>
      <c r="E18" s="126" t="s">
        <v>65</v>
      </c>
      <c r="F18" s="124" t="s">
        <v>130</v>
      </c>
      <c r="G18" s="127" t="s">
        <v>149</v>
      </c>
      <c r="H18" s="128" t="s">
        <v>148</v>
      </c>
      <c r="I18" s="129" t="s">
        <v>68</v>
      </c>
      <c r="K18" s="130" t="s">
        <v>69</v>
      </c>
      <c r="L18" s="131" t="s">
        <v>70</v>
      </c>
      <c r="M18" s="15"/>
      <c r="N18" s="16"/>
      <c r="O18" s="16"/>
      <c r="P18" s="16"/>
      <c r="Q18" s="16"/>
      <c r="R18" s="17"/>
      <c r="S18" s="17"/>
      <c r="T18" s="17"/>
      <c r="U18" s="18"/>
      <c r="V18" s="132"/>
      <c r="W18" s="133" t="s">
        <v>35</v>
      </c>
      <c r="X18" s="134" t="s">
        <v>36</v>
      </c>
      <c r="Y18" s="19"/>
      <c r="Z18" s="19"/>
      <c r="AA18" s="21"/>
    </row>
    <row r="19" spans="1:27" ht="19.5" thickBot="1">
      <c r="A19" s="135">
        <v>1</v>
      </c>
      <c r="B19" s="135" t="s">
        <v>37</v>
      </c>
      <c r="C19" s="175" t="s">
        <v>175</v>
      </c>
      <c r="D19" s="179" t="s">
        <v>166</v>
      </c>
      <c r="E19" s="176" t="str">
        <f>IF($C19="","",VLOOKUP($C19,分類コード!$B$1:$C$27,2,0))</f>
        <v>その他JAS構造材</v>
      </c>
      <c r="F19" s="136" t="s">
        <v>38</v>
      </c>
      <c r="G19" s="137">
        <v>22.1952</v>
      </c>
      <c r="H19" s="138">
        <v>260000</v>
      </c>
      <c r="I19" s="139">
        <v>12.33</v>
      </c>
      <c r="K19" s="140" t="s">
        <v>71</v>
      </c>
      <c r="L19" s="141">
        <v>890000</v>
      </c>
      <c r="M19" s="22"/>
      <c r="N19" s="23"/>
      <c r="O19" s="23"/>
      <c r="P19" s="23"/>
      <c r="Q19" s="23"/>
      <c r="R19" s="23"/>
      <c r="S19" s="24"/>
      <c r="T19" s="24"/>
      <c r="U19" s="25"/>
      <c r="V19" s="38"/>
      <c r="W19" s="142" t="s">
        <v>39</v>
      </c>
      <c r="X19" s="141">
        <v>890000</v>
      </c>
      <c r="Y19" s="22"/>
      <c r="Z19" s="22"/>
      <c r="AA19" s="25"/>
    </row>
    <row r="20" spans="1:27" s="6" customFormat="1">
      <c r="A20" s="10"/>
      <c r="B20" s="10"/>
      <c r="C20" s="177"/>
      <c r="D20" s="31"/>
      <c r="E20" s="178" t="str">
        <f>IF($C20="","",VLOOKUP($C20,分類コード!$B$1:$C$11,2,0))</f>
        <v/>
      </c>
      <c r="F20" s="27"/>
      <c r="G20" s="28"/>
      <c r="H20" s="11"/>
      <c r="I20" s="28"/>
      <c r="L20" s="155" t="s">
        <v>72</v>
      </c>
      <c r="M20" s="31"/>
      <c r="N20" s="31"/>
      <c r="O20" s="31"/>
      <c r="P20" s="31"/>
      <c r="Q20" s="31"/>
      <c r="R20" s="31"/>
      <c r="S20" s="31"/>
      <c r="T20" s="31"/>
      <c r="U20" s="31"/>
      <c r="X20" s="155" t="s">
        <v>33</v>
      </c>
      <c r="Y20" s="31"/>
      <c r="Z20" s="31"/>
      <c r="AA20" s="31"/>
    </row>
    <row r="21" spans="1:27" s="6" customFormat="1">
      <c r="A21" s="10"/>
      <c r="B21" s="10"/>
      <c r="C21" s="177"/>
      <c r="D21" s="31"/>
      <c r="E21" s="178" t="str">
        <f>IF($C21="","",VLOOKUP($C21,分類コード!$B$1:$C$11,2,0))</f>
        <v/>
      </c>
      <c r="F21" s="30"/>
      <c r="G21" s="28"/>
      <c r="H21" s="11"/>
      <c r="I21" s="28"/>
      <c r="L21" s="156"/>
      <c r="M21" s="31"/>
      <c r="N21" s="31"/>
      <c r="O21" s="31"/>
      <c r="P21" s="31"/>
      <c r="Q21" s="31"/>
      <c r="R21" s="31"/>
      <c r="S21" s="31"/>
      <c r="T21" s="31"/>
      <c r="U21" s="31"/>
      <c r="X21" s="155"/>
      <c r="Y21" s="31"/>
      <c r="Z21" s="31"/>
      <c r="AA21" s="31"/>
    </row>
    <row r="22" spans="1:27" s="6" customFormat="1">
      <c r="A22" s="10"/>
      <c r="B22" s="10"/>
      <c r="C22" s="177"/>
      <c r="D22" s="31"/>
      <c r="E22" s="178" t="str">
        <f>IF($C22="","",VLOOKUP($C22,分類コード!$B$1:$C$11,2,0))</f>
        <v/>
      </c>
      <c r="F22" s="30"/>
      <c r="G22" s="28"/>
      <c r="H22" s="11"/>
      <c r="I22" s="28"/>
      <c r="L22" s="156"/>
      <c r="M22" s="31"/>
      <c r="N22" s="31"/>
      <c r="O22" s="31"/>
      <c r="P22" s="31"/>
      <c r="Q22" s="31"/>
      <c r="R22" s="31"/>
      <c r="S22" s="31"/>
      <c r="T22" s="31"/>
      <c r="U22" s="31"/>
      <c r="X22" s="156"/>
      <c r="Y22" s="31"/>
      <c r="Z22" s="31"/>
      <c r="AA22" s="31"/>
    </row>
    <row r="23" spans="1:27" s="6" customFormat="1">
      <c r="A23" s="10"/>
      <c r="B23" s="10"/>
      <c r="C23" s="177"/>
      <c r="D23" s="31"/>
      <c r="E23" s="178" t="str">
        <f>IF($C23="","",VLOOKUP($C23,分類コード!$B$1:$C$11,2,0))</f>
        <v/>
      </c>
      <c r="F23" s="30"/>
      <c r="G23" s="28"/>
      <c r="H23" s="11"/>
      <c r="I23" s="28"/>
      <c r="L23" s="156"/>
      <c r="M23" s="31"/>
      <c r="N23" s="31"/>
      <c r="O23" s="31"/>
      <c r="P23" s="31"/>
      <c r="Q23" s="31"/>
      <c r="R23" s="31"/>
      <c r="S23" s="31"/>
      <c r="T23" s="31"/>
      <c r="U23" s="31"/>
      <c r="X23" s="156"/>
      <c r="Y23" s="31"/>
      <c r="Z23" s="31"/>
      <c r="AA23" s="31"/>
    </row>
    <row r="24" spans="1:27" s="6" customFormat="1">
      <c r="A24" s="10"/>
      <c r="B24" s="10"/>
      <c r="C24" s="177"/>
      <c r="D24" s="31"/>
      <c r="E24" s="178" t="str">
        <f>IF($C24="","",VLOOKUP($C24,分類コード!$B$1:$C$11,2,0))</f>
        <v/>
      </c>
      <c r="F24" s="30"/>
      <c r="G24" s="28"/>
      <c r="H24" s="11"/>
      <c r="I24" s="28"/>
      <c r="L24" s="156" t="s">
        <v>72</v>
      </c>
      <c r="M24" s="31"/>
      <c r="N24" s="31"/>
      <c r="O24" s="31"/>
      <c r="P24" s="31"/>
      <c r="Q24" s="31"/>
      <c r="R24" s="31"/>
      <c r="S24" s="31"/>
      <c r="T24" s="31"/>
      <c r="U24" s="31"/>
      <c r="X24" s="156" t="s">
        <v>33</v>
      </c>
      <c r="Y24" s="31"/>
      <c r="Z24" s="31"/>
      <c r="AA24" s="31"/>
    </row>
    <row r="25" spans="1:27" s="6" customFormat="1">
      <c r="A25" s="10"/>
      <c r="B25" s="10"/>
      <c r="C25" s="177"/>
      <c r="D25" s="31"/>
      <c r="E25" s="178" t="str">
        <f>IF($C25="","",VLOOKUP($C25,分類コード!$B$1:$C$11,2,0))</f>
        <v/>
      </c>
      <c r="F25" s="30"/>
      <c r="G25" s="28"/>
      <c r="H25" s="11"/>
      <c r="I25" s="28"/>
      <c r="L25" s="156"/>
      <c r="M25" s="31"/>
      <c r="N25" s="31"/>
      <c r="O25" s="31"/>
      <c r="P25" s="31"/>
      <c r="Q25" s="31"/>
      <c r="R25" s="31"/>
      <c r="S25" s="31"/>
      <c r="T25" s="31"/>
      <c r="U25" s="31"/>
      <c r="X25" s="156"/>
      <c r="Y25" s="31"/>
      <c r="Z25" s="31"/>
      <c r="AA25" s="31"/>
    </row>
    <row r="26" spans="1:27" s="6" customFormat="1">
      <c r="A26" s="10"/>
      <c r="B26" s="10"/>
      <c r="C26" s="177"/>
      <c r="D26" s="31"/>
      <c r="E26" s="178" t="str">
        <f>IF($C26="","",VLOOKUP($C26,分類コード!$B$1:$C$11,2,0))</f>
        <v/>
      </c>
      <c r="F26" s="30"/>
      <c r="G26" s="28"/>
      <c r="H26" s="11"/>
      <c r="I26" s="28"/>
      <c r="L26" s="156" t="s">
        <v>72</v>
      </c>
      <c r="M26" s="31"/>
      <c r="N26" s="31"/>
      <c r="O26" s="31"/>
      <c r="P26" s="31"/>
      <c r="Q26" s="31"/>
      <c r="R26" s="31"/>
      <c r="S26" s="31"/>
      <c r="T26" s="31"/>
      <c r="U26" s="31"/>
      <c r="X26" s="156" t="s">
        <v>33</v>
      </c>
      <c r="Y26" s="31"/>
      <c r="Z26" s="31"/>
      <c r="AA26" s="31"/>
    </row>
    <row r="27" spans="1:27" s="6" customFormat="1">
      <c r="A27" s="10"/>
      <c r="B27" s="10"/>
      <c r="C27" s="177"/>
      <c r="D27" s="31"/>
      <c r="E27" s="178" t="str">
        <f>IF($C27="","",VLOOKUP($C27,分類コード!$B$1:$C$11,2,0))</f>
        <v/>
      </c>
      <c r="F27" s="30"/>
      <c r="G27" s="28"/>
      <c r="H27" s="11"/>
      <c r="I27" s="28"/>
      <c r="L27" s="156"/>
      <c r="M27" s="31"/>
      <c r="N27" s="31"/>
      <c r="O27" s="31"/>
      <c r="P27" s="31"/>
      <c r="Q27" s="31"/>
      <c r="R27" s="31"/>
      <c r="S27" s="31"/>
      <c r="T27" s="31"/>
      <c r="U27" s="31"/>
      <c r="X27" s="156"/>
      <c r="Y27" s="31"/>
      <c r="Z27" s="31"/>
      <c r="AA27" s="31"/>
    </row>
    <row r="28" spans="1:27" s="6" customFormat="1">
      <c r="A28" s="10"/>
      <c r="B28" s="10"/>
      <c r="C28" s="177"/>
      <c r="D28" s="31"/>
      <c r="E28" s="178" t="str">
        <f>IF($C28="","",VLOOKUP($C28,分類コード!$B$1:$C$11,2,0))</f>
        <v/>
      </c>
      <c r="F28" s="30"/>
      <c r="G28" s="28"/>
      <c r="H28" s="11"/>
      <c r="I28" s="28"/>
      <c r="L28" s="156" t="s">
        <v>72</v>
      </c>
      <c r="M28" s="31"/>
      <c r="N28" s="31"/>
      <c r="O28" s="31"/>
      <c r="P28" s="31"/>
      <c r="Q28" s="31"/>
      <c r="R28" s="31"/>
      <c r="S28" s="31"/>
      <c r="T28" s="31"/>
      <c r="U28" s="31"/>
      <c r="X28" s="156" t="s">
        <v>33</v>
      </c>
      <c r="Y28" s="31"/>
      <c r="Z28" s="31"/>
      <c r="AA28" s="31"/>
    </row>
    <row r="29" spans="1:27" s="6" customFormat="1" ht="19.5" thickBot="1">
      <c r="A29" s="10"/>
      <c r="B29" s="10"/>
      <c r="C29" s="177"/>
      <c r="D29" s="31"/>
      <c r="E29" s="178" t="str">
        <f>IF($C29="","",VLOOKUP($C29,分類コード!$B$1:$C$11,2,0))</f>
        <v/>
      </c>
      <c r="F29" s="30"/>
      <c r="G29" s="28"/>
      <c r="H29" s="11"/>
      <c r="I29" s="28"/>
      <c r="L29" s="157"/>
      <c r="M29" s="31"/>
      <c r="N29" s="31"/>
      <c r="O29" s="31"/>
      <c r="P29" s="31"/>
      <c r="Q29" s="31"/>
      <c r="R29" s="31"/>
      <c r="S29" s="31"/>
      <c r="T29" s="31"/>
      <c r="U29" s="31"/>
      <c r="X29" s="157"/>
      <c r="Y29" s="31"/>
      <c r="Z29" s="31"/>
      <c r="AA29" s="31"/>
    </row>
    <row r="30" spans="1:27" s="6" customFormat="1">
      <c r="A30" s="10"/>
      <c r="B30" s="10"/>
      <c r="C30" s="177"/>
      <c r="D30" s="31"/>
      <c r="E30" s="178" t="str">
        <f>IF($C30="","",VLOOKUP($C30,分類コード!$B$1:$C$11,2,0))</f>
        <v/>
      </c>
      <c r="F30" s="30"/>
      <c r="G30" s="28"/>
      <c r="H30" s="11"/>
      <c r="I30" s="28"/>
      <c r="M30" s="31"/>
      <c r="N30" s="31"/>
      <c r="O30" s="31"/>
      <c r="P30" s="31"/>
      <c r="Q30" s="31"/>
      <c r="R30" s="31"/>
      <c r="S30" s="31"/>
      <c r="T30" s="31"/>
      <c r="U30" s="31"/>
      <c r="Y30" s="31"/>
      <c r="Z30" s="31"/>
      <c r="AA30" s="31"/>
    </row>
    <row r="31" spans="1:27" s="6" customFormat="1">
      <c r="A31" s="10"/>
      <c r="B31" s="10"/>
      <c r="C31" s="177"/>
      <c r="D31" s="31"/>
      <c r="E31" s="178" t="str">
        <f>IF($C31="","",VLOOKUP($C31,分類コード!$B$1:$C$11,2,0))</f>
        <v/>
      </c>
      <c r="F31" s="30"/>
      <c r="G31" s="28"/>
      <c r="H31" s="11"/>
      <c r="I31" s="28"/>
      <c r="M31" s="31"/>
      <c r="N31" s="31"/>
      <c r="O31" s="31"/>
      <c r="P31" s="31"/>
      <c r="Q31" s="31"/>
      <c r="R31" s="31"/>
      <c r="S31" s="31"/>
      <c r="T31" s="31"/>
      <c r="U31" s="31"/>
      <c r="Y31" s="31"/>
      <c r="Z31" s="31"/>
      <c r="AA31" s="31"/>
    </row>
    <row r="32" spans="1:27" s="6" customFormat="1">
      <c r="A32" s="10"/>
      <c r="B32" s="10"/>
      <c r="C32" s="177"/>
      <c r="D32" s="31"/>
      <c r="E32" s="178" t="str">
        <f>IF($C32="","",VLOOKUP($C32,分類コード!$B$1:$C$11,2,0))</f>
        <v/>
      </c>
      <c r="F32" s="30"/>
      <c r="G32" s="28"/>
      <c r="H32" s="11"/>
      <c r="I32" s="28"/>
      <c r="M32" s="31"/>
      <c r="N32" s="31"/>
      <c r="O32" s="31"/>
      <c r="P32" s="31"/>
      <c r="Q32" s="31"/>
      <c r="R32" s="31"/>
      <c r="S32" s="31"/>
      <c r="T32" s="31"/>
      <c r="U32" s="31"/>
      <c r="Y32" s="31"/>
      <c r="Z32" s="31"/>
      <c r="AA32" s="31"/>
    </row>
    <row r="33" spans="1:27" s="6" customFormat="1">
      <c r="A33" s="10"/>
      <c r="B33" s="10"/>
      <c r="C33" s="177"/>
      <c r="D33" s="31"/>
      <c r="E33" s="178" t="str">
        <f>IF($C33="","",VLOOKUP($C33,分類コード!$B$1:$C$11,2,0))</f>
        <v/>
      </c>
      <c r="F33" s="30"/>
      <c r="G33" s="28"/>
      <c r="H33" s="11"/>
      <c r="I33" s="28"/>
      <c r="M33" s="31"/>
      <c r="N33" s="31"/>
      <c r="O33" s="31"/>
      <c r="P33" s="31"/>
      <c r="Q33" s="31"/>
      <c r="R33" s="31"/>
      <c r="S33" s="31"/>
      <c r="T33" s="31"/>
      <c r="U33" s="31"/>
      <c r="Y33" s="31"/>
      <c r="Z33" s="31"/>
      <c r="AA33" s="31"/>
    </row>
    <row r="34" spans="1:27" s="6" customFormat="1">
      <c r="A34" s="10"/>
      <c r="B34" s="10"/>
      <c r="C34" s="177"/>
      <c r="D34" s="31"/>
      <c r="E34" s="178" t="str">
        <f>IF($C34="","",VLOOKUP($C34,分類コード!$B$1:$C$11,2,0))</f>
        <v/>
      </c>
      <c r="F34" s="30"/>
      <c r="G34" s="28"/>
      <c r="H34" s="11"/>
      <c r="I34" s="28"/>
      <c r="M34" s="31"/>
      <c r="N34" s="31"/>
      <c r="O34" s="31"/>
      <c r="P34" s="31"/>
      <c r="Q34" s="31"/>
      <c r="R34" s="31"/>
      <c r="S34" s="31"/>
      <c r="T34" s="31"/>
      <c r="U34" s="31"/>
      <c r="Y34" s="31"/>
      <c r="Z34" s="31"/>
      <c r="AA34" s="31"/>
    </row>
    <row r="35" spans="1:27" s="6" customFormat="1">
      <c r="A35" s="10"/>
      <c r="B35" s="10"/>
      <c r="C35" s="177"/>
      <c r="D35" s="31"/>
      <c r="E35" s="178" t="str">
        <f>IF($C35="","",VLOOKUP($C35,分類コード!$B$1:$C$11,2,0))</f>
        <v/>
      </c>
      <c r="F35" s="30"/>
      <c r="G35" s="28"/>
      <c r="H35" s="11"/>
      <c r="I35" s="28"/>
      <c r="M35" s="31"/>
      <c r="N35" s="31"/>
      <c r="O35" s="31"/>
      <c r="P35" s="31"/>
      <c r="Q35" s="31"/>
      <c r="R35" s="31"/>
      <c r="S35" s="31"/>
      <c r="T35" s="31"/>
      <c r="U35" s="31"/>
      <c r="Y35" s="31"/>
      <c r="Z35" s="31"/>
      <c r="AA35" s="31"/>
    </row>
    <row r="36" spans="1:27" s="6" customFormat="1">
      <c r="A36" s="10"/>
      <c r="B36" s="10"/>
      <c r="C36" s="177"/>
      <c r="D36" s="31"/>
      <c r="E36" s="178" t="str">
        <f>IF($C36="","",VLOOKUP($C36,分類コード!$B$1:$C$11,2,0))</f>
        <v/>
      </c>
      <c r="F36" s="30"/>
      <c r="G36" s="28"/>
      <c r="H36" s="11"/>
      <c r="I36" s="28"/>
      <c r="M36" s="31"/>
      <c r="N36" s="31"/>
      <c r="O36" s="31"/>
      <c r="P36" s="31"/>
      <c r="Q36" s="31"/>
      <c r="R36" s="31"/>
      <c r="S36" s="31"/>
      <c r="T36" s="31"/>
      <c r="U36" s="31"/>
      <c r="Y36" s="31"/>
      <c r="Z36" s="31"/>
      <c r="AA36" s="31"/>
    </row>
    <row r="37" spans="1:27" s="6" customFormat="1">
      <c r="A37" s="10"/>
      <c r="B37" s="10"/>
      <c r="C37" s="177"/>
      <c r="D37" s="31"/>
      <c r="E37" s="178" t="str">
        <f>IF($C37="","",VLOOKUP($C37,分類コード!$B$1:$C$11,2,0))</f>
        <v/>
      </c>
      <c r="F37" s="30"/>
      <c r="G37" s="28"/>
      <c r="H37" s="11"/>
      <c r="I37" s="28"/>
      <c r="M37" s="31"/>
      <c r="N37" s="31"/>
      <c r="O37" s="31"/>
      <c r="P37" s="31"/>
      <c r="Q37" s="31"/>
      <c r="R37" s="31"/>
      <c r="S37" s="31"/>
      <c r="T37" s="31"/>
      <c r="U37" s="31"/>
      <c r="Y37" s="31"/>
      <c r="Z37" s="31"/>
      <c r="AA37" s="31"/>
    </row>
    <row r="38" spans="1:27" s="6" customFormat="1">
      <c r="A38" s="10"/>
      <c r="B38" s="10"/>
      <c r="C38" s="177"/>
      <c r="D38" s="31"/>
      <c r="E38" s="178" t="str">
        <f>IF($C38="","",VLOOKUP($C38,分類コード!$B$1:$C$11,2,0))</f>
        <v/>
      </c>
      <c r="F38" s="30"/>
      <c r="G38" s="28"/>
      <c r="H38" s="11"/>
      <c r="I38" s="28"/>
      <c r="M38" s="31"/>
      <c r="N38" s="31"/>
      <c r="O38" s="31"/>
      <c r="P38" s="31"/>
      <c r="Q38" s="31"/>
      <c r="R38" s="31"/>
      <c r="S38" s="31"/>
      <c r="T38" s="31"/>
      <c r="U38" s="31"/>
      <c r="Y38" s="31"/>
      <c r="Z38" s="31"/>
      <c r="AA38" s="31"/>
    </row>
    <row r="39" spans="1:27" s="6" customFormat="1">
      <c r="A39" s="10"/>
      <c r="B39" s="10"/>
      <c r="C39" s="177"/>
      <c r="D39" s="31"/>
      <c r="E39" s="178" t="str">
        <f>IF($C39="","",VLOOKUP($C39,分類コード!$B$1:$C$11,2,0))</f>
        <v/>
      </c>
      <c r="F39" s="30"/>
      <c r="G39" s="28"/>
      <c r="H39" s="11"/>
      <c r="I39" s="28"/>
      <c r="M39" s="31"/>
      <c r="N39" s="31"/>
      <c r="O39" s="31"/>
      <c r="P39" s="31"/>
      <c r="Q39" s="31"/>
      <c r="R39" s="31"/>
      <c r="S39" s="31"/>
      <c r="T39" s="31"/>
      <c r="U39" s="31"/>
      <c r="Y39" s="31"/>
      <c r="Z39" s="31"/>
      <c r="AA39" s="31"/>
    </row>
    <row r="40" spans="1:27" s="6" customFormat="1">
      <c r="A40" s="10"/>
      <c r="B40" s="10"/>
      <c r="C40" s="177"/>
      <c r="D40" s="31"/>
      <c r="E40" s="178" t="str">
        <f>IF($C40="","",VLOOKUP($C40,分類コード!$B$1:$C$11,2,0))</f>
        <v/>
      </c>
      <c r="F40" s="30"/>
      <c r="G40" s="28"/>
      <c r="H40" s="11"/>
      <c r="I40" s="28"/>
      <c r="M40" s="31"/>
      <c r="N40" s="31"/>
      <c r="O40" s="31"/>
      <c r="P40" s="31"/>
      <c r="Q40" s="31"/>
      <c r="R40" s="31"/>
      <c r="S40" s="31"/>
      <c r="T40" s="31"/>
      <c r="U40" s="31"/>
      <c r="Y40" s="31"/>
      <c r="Z40" s="31"/>
      <c r="AA40" s="31"/>
    </row>
    <row r="41" spans="1:27" s="6" customFormat="1">
      <c r="A41" s="10"/>
      <c r="B41" s="10"/>
      <c r="C41" s="177"/>
      <c r="D41" s="31"/>
      <c r="E41" s="178" t="str">
        <f>IF($C41="","",VLOOKUP($C41,分類コード!$B$1:$C$11,2,0))</f>
        <v/>
      </c>
      <c r="F41" s="30"/>
      <c r="G41" s="28"/>
      <c r="H41" s="11"/>
      <c r="I41" s="28"/>
      <c r="M41" s="31"/>
      <c r="N41" s="31"/>
      <c r="O41" s="31"/>
      <c r="P41" s="31"/>
      <c r="Q41" s="31"/>
      <c r="R41" s="31"/>
      <c r="S41" s="31"/>
      <c r="T41" s="31"/>
      <c r="U41" s="31"/>
      <c r="Y41" s="31"/>
      <c r="Z41" s="31"/>
      <c r="AA41" s="31"/>
    </row>
    <row r="42" spans="1:27" s="6" customFormat="1">
      <c r="A42" s="10"/>
      <c r="B42" s="10"/>
      <c r="C42" s="177"/>
      <c r="D42" s="31"/>
      <c r="E42" s="178" t="str">
        <f>IF($C42="","",VLOOKUP($C42,分類コード!$B$1:$C$11,2,0))</f>
        <v/>
      </c>
      <c r="F42" s="27"/>
      <c r="G42" s="28"/>
      <c r="H42" s="11"/>
      <c r="I42" s="28"/>
      <c r="M42" s="31"/>
      <c r="N42" s="31"/>
      <c r="O42" s="31"/>
      <c r="P42" s="31"/>
      <c r="Q42" s="31"/>
      <c r="R42" s="31"/>
      <c r="S42" s="31"/>
      <c r="T42" s="31"/>
      <c r="U42" s="31"/>
      <c r="Y42" s="31"/>
      <c r="Z42" s="31"/>
      <c r="AA42" s="31"/>
    </row>
    <row r="43" spans="1:27" s="6" customFormat="1">
      <c r="A43" s="10"/>
      <c r="B43" s="10"/>
      <c r="C43" s="177"/>
      <c r="D43" s="31"/>
      <c r="E43" s="178" t="str">
        <f>IF($C43="","",VLOOKUP($C43,分類コード!$B$1:$C$11,2,0))</f>
        <v/>
      </c>
      <c r="F43" s="30"/>
      <c r="G43" s="28"/>
      <c r="H43" s="11"/>
      <c r="I43" s="28"/>
      <c r="M43" s="31"/>
      <c r="N43" s="31"/>
      <c r="O43" s="31"/>
      <c r="P43" s="31"/>
      <c r="Q43" s="31"/>
      <c r="R43" s="31"/>
      <c r="S43" s="31"/>
      <c r="T43" s="31"/>
      <c r="U43" s="31"/>
      <c r="Y43" s="31"/>
      <c r="Z43" s="31"/>
      <c r="AA43" s="31"/>
    </row>
    <row r="44" spans="1:27" s="6" customFormat="1">
      <c r="A44" s="10"/>
      <c r="B44" s="10"/>
      <c r="C44" s="177"/>
      <c r="D44" s="31"/>
      <c r="E44" s="178" t="str">
        <f>IF($C44="","",VLOOKUP($C44,分類コード!$B$1:$C$11,2,0))</f>
        <v/>
      </c>
      <c r="F44" s="30"/>
      <c r="G44" s="28"/>
      <c r="H44" s="11"/>
      <c r="I44" s="28"/>
      <c r="M44" s="31"/>
      <c r="N44" s="31"/>
      <c r="O44" s="31"/>
      <c r="P44" s="31"/>
      <c r="Q44" s="31"/>
      <c r="R44" s="31"/>
      <c r="S44" s="31"/>
      <c r="T44" s="31"/>
      <c r="U44" s="31"/>
      <c r="Y44" s="31"/>
      <c r="Z44" s="31"/>
      <c r="AA44" s="31"/>
    </row>
    <row r="45" spans="1:27" s="6" customFormat="1">
      <c r="A45" s="10"/>
      <c r="B45" s="10"/>
      <c r="C45" s="177"/>
      <c r="D45" s="31"/>
      <c r="E45" s="178" t="str">
        <f>IF($C45="","",VLOOKUP($C45,分類コード!$B$1:$C$11,2,0))</f>
        <v/>
      </c>
      <c r="F45" s="30"/>
      <c r="G45" s="28"/>
      <c r="H45" s="11"/>
      <c r="I45" s="28"/>
      <c r="M45" s="31"/>
      <c r="N45" s="31"/>
      <c r="O45" s="31"/>
      <c r="P45" s="31"/>
      <c r="Q45" s="31"/>
      <c r="R45" s="31"/>
      <c r="S45" s="31"/>
      <c r="T45" s="31"/>
      <c r="U45" s="31"/>
      <c r="Y45" s="31"/>
      <c r="Z45" s="31"/>
      <c r="AA45" s="31"/>
    </row>
    <row r="46" spans="1:27" s="6" customFormat="1">
      <c r="A46" s="10"/>
      <c r="B46" s="10"/>
      <c r="C46" s="177"/>
      <c r="D46" s="31"/>
      <c r="E46" s="178" t="str">
        <f>IF($C46="","",VLOOKUP($C46,分類コード!$B$1:$C$11,2,0))</f>
        <v/>
      </c>
      <c r="F46" s="30"/>
      <c r="G46" s="28"/>
      <c r="H46" s="11"/>
      <c r="I46" s="28"/>
      <c r="M46" s="31"/>
      <c r="N46" s="31"/>
      <c r="O46" s="31"/>
      <c r="P46" s="31"/>
      <c r="Q46" s="31"/>
      <c r="R46" s="31"/>
      <c r="S46" s="31"/>
      <c r="T46" s="31"/>
      <c r="U46" s="31"/>
      <c r="Y46" s="31"/>
      <c r="Z46" s="31"/>
      <c r="AA46" s="31"/>
    </row>
    <row r="47" spans="1:27" s="6" customFormat="1">
      <c r="A47" s="10"/>
      <c r="B47" s="10"/>
      <c r="C47" s="177"/>
      <c r="D47" s="31"/>
      <c r="E47" s="178" t="str">
        <f>IF($C47="","",VLOOKUP($C47,分類コード!$B$1:$C$11,2,0))</f>
        <v/>
      </c>
      <c r="F47" s="30"/>
      <c r="G47" s="28"/>
      <c r="H47" s="11"/>
      <c r="I47" s="28"/>
      <c r="M47" s="31"/>
      <c r="N47" s="31"/>
      <c r="O47" s="31"/>
      <c r="P47" s="31"/>
      <c r="Q47" s="31"/>
      <c r="R47" s="31"/>
      <c r="S47" s="31"/>
      <c r="T47" s="31"/>
      <c r="U47" s="31"/>
      <c r="Y47" s="31"/>
      <c r="Z47" s="31"/>
      <c r="AA47" s="31"/>
    </row>
    <row r="48" spans="1:27" s="6" customFormat="1">
      <c r="A48" s="10"/>
      <c r="B48" s="10"/>
      <c r="C48" s="177"/>
      <c r="D48" s="31"/>
      <c r="E48" s="178" t="str">
        <f>IF($C48="","",VLOOKUP($C48,分類コード!$B$1:$C$11,2,0))</f>
        <v/>
      </c>
      <c r="F48" s="30"/>
      <c r="G48" s="28"/>
      <c r="H48" s="11"/>
      <c r="I48" s="28"/>
      <c r="M48" s="31"/>
      <c r="N48" s="31"/>
      <c r="O48" s="31"/>
      <c r="P48" s="31"/>
      <c r="Q48" s="31"/>
      <c r="R48" s="31"/>
      <c r="S48" s="31"/>
      <c r="T48" s="31"/>
      <c r="U48" s="31"/>
      <c r="Y48" s="31"/>
      <c r="Z48" s="31"/>
      <c r="AA48" s="31"/>
    </row>
    <row r="49" spans="1:27" s="6" customFormat="1">
      <c r="A49" s="10"/>
      <c r="B49" s="10"/>
      <c r="C49" s="177"/>
      <c r="D49" s="31"/>
      <c r="E49" s="178" t="str">
        <f>IF($C49="","",VLOOKUP($C49,分類コード!$B$1:$C$11,2,0))</f>
        <v/>
      </c>
      <c r="F49" s="30"/>
      <c r="G49" s="28"/>
      <c r="H49" s="11"/>
      <c r="I49" s="28"/>
      <c r="M49" s="31"/>
      <c r="N49" s="31"/>
      <c r="O49" s="31"/>
      <c r="P49" s="31"/>
      <c r="Q49" s="31"/>
      <c r="R49" s="31"/>
      <c r="S49" s="31"/>
      <c r="T49" s="31"/>
      <c r="U49" s="31"/>
      <c r="Y49" s="31"/>
      <c r="Z49" s="31"/>
      <c r="AA49" s="31"/>
    </row>
    <row r="50" spans="1:27" s="6" customFormat="1">
      <c r="A50" s="10"/>
      <c r="B50" s="10"/>
      <c r="C50" s="177"/>
      <c r="D50" s="31"/>
      <c r="E50" s="178" t="str">
        <f>IF($C50="","",VLOOKUP($C50,分類コード!$B$1:$C$11,2,0))</f>
        <v/>
      </c>
      <c r="F50" s="30"/>
      <c r="G50" s="28"/>
      <c r="H50" s="11"/>
      <c r="I50" s="28"/>
      <c r="M50" s="31"/>
      <c r="N50" s="31"/>
      <c r="O50" s="31"/>
      <c r="P50" s="31"/>
      <c r="Q50" s="31"/>
      <c r="R50" s="31"/>
      <c r="S50" s="31"/>
      <c r="T50" s="31"/>
      <c r="U50" s="31"/>
      <c r="Y50" s="31"/>
      <c r="Z50" s="31"/>
      <c r="AA50" s="31"/>
    </row>
    <row r="51" spans="1:27" s="6" customFormat="1">
      <c r="A51" s="10"/>
      <c r="B51" s="10"/>
      <c r="C51" s="177"/>
      <c r="D51" s="31"/>
      <c r="E51" s="178" t="str">
        <f>IF($C51="","",VLOOKUP($C51,分類コード!$B$1:$C$11,2,0))</f>
        <v/>
      </c>
      <c r="F51" s="30"/>
      <c r="G51" s="28"/>
      <c r="H51" s="11"/>
      <c r="I51" s="28"/>
      <c r="M51" s="31"/>
      <c r="N51" s="31"/>
      <c r="O51" s="31"/>
      <c r="P51" s="31"/>
      <c r="Q51" s="31"/>
      <c r="R51" s="31"/>
      <c r="S51" s="31"/>
      <c r="T51" s="31"/>
      <c r="U51" s="31"/>
      <c r="Y51" s="31"/>
      <c r="Z51" s="31"/>
      <c r="AA51" s="31"/>
    </row>
    <row r="52" spans="1:27" s="6" customFormat="1">
      <c r="A52" s="10"/>
      <c r="B52" s="10"/>
      <c r="C52" s="177"/>
      <c r="D52" s="31"/>
      <c r="E52" s="178" t="str">
        <f>IF($C52="","",VLOOKUP($C52,分類コード!$B$1:$C$11,2,0))</f>
        <v/>
      </c>
      <c r="F52" s="30"/>
      <c r="G52" s="28"/>
      <c r="H52" s="11"/>
      <c r="I52" s="28"/>
      <c r="M52" s="31"/>
      <c r="N52" s="31"/>
      <c r="O52" s="31"/>
      <c r="P52" s="31"/>
      <c r="Q52" s="31"/>
      <c r="R52" s="31"/>
      <c r="S52" s="31"/>
      <c r="T52" s="31"/>
      <c r="U52" s="31"/>
      <c r="Y52" s="31"/>
      <c r="Z52" s="31"/>
      <c r="AA52" s="31"/>
    </row>
    <row r="53" spans="1:27" s="6" customFormat="1">
      <c r="A53" s="10"/>
      <c r="B53" s="10"/>
      <c r="C53" s="177"/>
      <c r="D53" s="31"/>
      <c r="E53" s="178" t="str">
        <f>IF($C53="","",VLOOKUP($C53,分類コード!$B$1:$C$11,2,0))</f>
        <v/>
      </c>
      <c r="F53" s="30"/>
      <c r="G53" s="28"/>
      <c r="H53" s="11"/>
      <c r="I53" s="28"/>
      <c r="M53" s="31"/>
      <c r="N53" s="31"/>
      <c r="O53" s="31"/>
      <c r="P53" s="31"/>
      <c r="Q53" s="31"/>
      <c r="R53" s="31"/>
      <c r="S53" s="31"/>
      <c r="T53" s="31"/>
      <c r="U53" s="31"/>
      <c r="Y53" s="31"/>
      <c r="Z53" s="31"/>
      <c r="AA53" s="31"/>
    </row>
    <row r="54" spans="1:27" s="6" customFormat="1">
      <c r="A54" s="10"/>
      <c r="B54" s="10"/>
      <c r="C54" s="177"/>
      <c r="D54" s="31"/>
      <c r="E54" s="178" t="str">
        <f>IF($C54="","",VLOOKUP($C54,分類コード!$B$1:$C$11,2,0))</f>
        <v/>
      </c>
      <c r="F54" s="30"/>
      <c r="G54" s="28"/>
      <c r="H54" s="11"/>
      <c r="I54" s="28"/>
      <c r="M54" s="31"/>
      <c r="N54" s="31"/>
      <c r="O54" s="31"/>
      <c r="P54" s="31"/>
      <c r="Q54" s="31"/>
      <c r="R54" s="31"/>
      <c r="S54" s="31"/>
      <c r="T54" s="31"/>
      <c r="U54" s="31"/>
      <c r="Y54" s="31"/>
      <c r="Z54" s="31"/>
      <c r="AA54" s="31"/>
    </row>
    <row r="55" spans="1:27" s="6" customFormat="1">
      <c r="A55" s="10"/>
      <c r="B55" s="10"/>
      <c r="C55" s="177"/>
      <c r="D55" s="31"/>
      <c r="E55" s="178" t="str">
        <f>IF($C55="","",VLOOKUP($C55,分類コード!$B$1:$C$11,2,0))</f>
        <v/>
      </c>
      <c r="F55" s="30"/>
      <c r="G55" s="28"/>
      <c r="H55" s="11"/>
      <c r="I55" s="28"/>
      <c r="M55" s="31"/>
      <c r="N55" s="31"/>
      <c r="O55" s="31"/>
      <c r="P55" s="31"/>
      <c r="Q55" s="31"/>
      <c r="R55" s="31"/>
      <c r="S55" s="31"/>
      <c r="T55" s="31"/>
      <c r="U55" s="31"/>
      <c r="Y55" s="31"/>
      <c r="Z55" s="31"/>
      <c r="AA55" s="31"/>
    </row>
    <row r="56" spans="1:27" s="6" customFormat="1">
      <c r="A56" s="10"/>
      <c r="B56" s="10"/>
      <c r="C56" s="177"/>
      <c r="D56" s="31"/>
      <c r="E56" s="178" t="str">
        <f>IF($C56="","",VLOOKUP($C56,分類コード!$B$1:$C$11,2,0))</f>
        <v/>
      </c>
      <c r="F56" s="30"/>
      <c r="G56" s="28"/>
      <c r="H56" s="11"/>
      <c r="I56" s="28"/>
      <c r="M56" s="31"/>
      <c r="N56" s="31"/>
      <c r="O56" s="31"/>
      <c r="P56" s="31"/>
      <c r="Q56" s="31"/>
      <c r="R56" s="31"/>
      <c r="S56" s="31"/>
      <c r="T56" s="31"/>
      <c r="U56" s="31"/>
      <c r="Y56" s="31"/>
      <c r="Z56" s="31"/>
      <c r="AA56" s="31"/>
    </row>
    <row r="57" spans="1:27" s="6" customFormat="1">
      <c r="A57" s="10"/>
      <c r="B57" s="10"/>
      <c r="C57" s="177"/>
      <c r="D57" s="31"/>
      <c r="E57" s="178" t="str">
        <f>IF($C57="","",VLOOKUP($C57,分類コード!$B$1:$C$11,2,0))</f>
        <v/>
      </c>
      <c r="F57" s="30"/>
      <c r="G57" s="28"/>
      <c r="H57" s="11"/>
      <c r="I57" s="28"/>
      <c r="M57" s="31"/>
      <c r="N57" s="31"/>
      <c r="O57" s="31"/>
      <c r="P57" s="31"/>
      <c r="Q57" s="31"/>
      <c r="R57" s="31"/>
      <c r="S57" s="31"/>
      <c r="T57" s="31"/>
      <c r="U57" s="31"/>
      <c r="Y57" s="31"/>
      <c r="Z57" s="31"/>
      <c r="AA57" s="31"/>
    </row>
    <row r="58" spans="1:27" s="6" customFormat="1">
      <c r="A58" s="10"/>
      <c r="B58" s="10"/>
      <c r="C58" s="177"/>
      <c r="D58" s="31"/>
      <c r="E58" s="178" t="str">
        <f>IF($C58="","",VLOOKUP($C58,分類コード!$B$1:$C$11,2,0))</f>
        <v/>
      </c>
      <c r="F58" s="30"/>
      <c r="G58" s="28"/>
      <c r="H58" s="11"/>
      <c r="I58" s="28"/>
      <c r="M58" s="31"/>
      <c r="N58" s="31"/>
      <c r="O58" s="31"/>
      <c r="P58" s="31"/>
      <c r="Q58" s="31"/>
      <c r="R58" s="31"/>
      <c r="S58" s="31"/>
      <c r="T58" s="31"/>
      <c r="U58" s="31"/>
      <c r="Y58" s="31"/>
      <c r="Z58" s="31"/>
      <c r="AA58" s="31"/>
    </row>
    <row r="59" spans="1:27" s="6" customFormat="1">
      <c r="A59" s="10"/>
      <c r="B59" s="10"/>
      <c r="C59" s="177"/>
      <c r="D59" s="31"/>
      <c r="E59" s="178" t="str">
        <f>IF($C59="","",VLOOKUP($C59,分類コード!$B$1:$C$11,2,0))</f>
        <v/>
      </c>
      <c r="F59" s="30"/>
      <c r="G59" s="28"/>
      <c r="H59" s="11"/>
      <c r="I59" s="28"/>
      <c r="M59" s="31"/>
      <c r="N59" s="31"/>
      <c r="O59" s="31"/>
      <c r="P59" s="31"/>
      <c r="Q59" s="31"/>
      <c r="R59" s="31"/>
      <c r="S59" s="31"/>
      <c r="T59" s="31"/>
      <c r="U59" s="31"/>
      <c r="Y59" s="31"/>
      <c r="Z59" s="31"/>
      <c r="AA59" s="31"/>
    </row>
    <row r="60" spans="1:27" s="6" customFormat="1">
      <c r="A60" s="10"/>
      <c r="B60" s="10"/>
      <c r="C60" s="177"/>
      <c r="D60" s="31"/>
      <c r="E60" s="178" t="str">
        <f>IF($C60="","",VLOOKUP($C60,分類コード!$B$1:$C$11,2,0))</f>
        <v/>
      </c>
      <c r="F60" s="30"/>
      <c r="G60" s="28"/>
      <c r="H60" s="11"/>
      <c r="I60" s="28"/>
      <c r="M60" s="31"/>
      <c r="N60" s="31"/>
      <c r="O60" s="31"/>
      <c r="P60" s="31"/>
      <c r="Q60" s="31"/>
      <c r="R60" s="31"/>
      <c r="S60" s="31"/>
      <c r="T60" s="31"/>
      <c r="U60" s="31"/>
      <c r="Y60" s="31"/>
      <c r="Z60" s="31"/>
      <c r="AA60" s="31"/>
    </row>
    <row r="61" spans="1:27" s="6" customFormat="1">
      <c r="A61" s="10"/>
      <c r="B61" s="10"/>
      <c r="C61" s="177"/>
      <c r="D61" s="31"/>
      <c r="E61" s="178" t="str">
        <f>IF($C61="","",VLOOKUP($C61,分類コード!$B$1:$C$11,2,0))</f>
        <v/>
      </c>
      <c r="F61" s="30"/>
      <c r="G61" s="28"/>
      <c r="H61" s="11"/>
      <c r="I61" s="28"/>
      <c r="M61" s="31"/>
      <c r="N61" s="31"/>
      <c r="O61" s="31"/>
      <c r="P61" s="31"/>
      <c r="Q61" s="31"/>
      <c r="R61" s="31"/>
      <c r="S61" s="31"/>
      <c r="T61" s="31"/>
      <c r="U61" s="31"/>
      <c r="Y61" s="31"/>
      <c r="Z61" s="31"/>
      <c r="AA61" s="31"/>
    </row>
    <row r="62" spans="1:27" s="6" customFormat="1">
      <c r="A62" s="10"/>
      <c r="B62" s="10"/>
      <c r="C62" s="177"/>
      <c r="D62" s="31"/>
      <c r="E62" s="178" t="str">
        <f>IF($C62="","",VLOOKUP($C62,分類コード!$B$1:$C$11,2,0))</f>
        <v/>
      </c>
      <c r="F62" s="30"/>
      <c r="G62" s="28"/>
      <c r="H62" s="11"/>
      <c r="I62" s="28"/>
      <c r="M62" s="31"/>
      <c r="N62" s="31"/>
      <c r="O62" s="31"/>
      <c r="P62" s="31"/>
      <c r="Q62" s="31"/>
      <c r="R62" s="31"/>
      <c r="S62" s="31"/>
      <c r="T62" s="31"/>
      <c r="U62" s="31"/>
      <c r="Y62" s="31"/>
      <c r="Z62" s="31"/>
      <c r="AA62" s="31"/>
    </row>
    <row r="63" spans="1:27" s="6" customFormat="1">
      <c r="A63" s="10"/>
      <c r="B63" s="10"/>
      <c r="C63" s="177"/>
      <c r="D63" s="31"/>
      <c r="E63" s="178" t="str">
        <f>IF($C63="","",VLOOKUP($C63,分類コード!$B$1:$C$11,2,0))</f>
        <v/>
      </c>
      <c r="F63" s="30"/>
      <c r="G63" s="28"/>
      <c r="H63" s="11"/>
      <c r="I63" s="28"/>
      <c r="M63" s="31"/>
      <c r="N63" s="31"/>
      <c r="O63" s="31"/>
      <c r="P63" s="31"/>
      <c r="Q63" s="31"/>
      <c r="R63" s="31"/>
      <c r="S63" s="31"/>
      <c r="T63" s="31"/>
      <c r="U63" s="31"/>
      <c r="Y63" s="31"/>
      <c r="Z63" s="31"/>
      <c r="AA63" s="31"/>
    </row>
    <row r="64" spans="1:27" s="6" customFormat="1">
      <c r="A64" s="10"/>
      <c r="B64" s="10"/>
      <c r="C64" s="177"/>
      <c r="D64" s="31"/>
      <c r="E64" s="178" t="str">
        <f>IF($C64="","",VLOOKUP($C64,分類コード!$B$1:$C$11,2,0))</f>
        <v/>
      </c>
      <c r="F64" s="27"/>
      <c r="G64" s="28"/>
      <c r="H64" s="11"/>
      <c r="I64" s="28"/>
      <c r="M64" s="31"/>
      <c r="N64" s="31"/>
      <c r="O64" s="31"/>
      <c r="P64" s="31"/>
      <c r="Q64" s="31"/>
      <c r="R64" s="31"/>
      <c r="S64" s="31"/>
      <c r="T64" s="31"/>
      <c r="U64" s="31"/>
      <c r="Y64" s="31"/>
      <c r="Z64" s="31"/>
      <c r="AA64" s="31"/>
    </row>
    <row r="65" spans="1:27" s="6" customFormat="1">
      <c r="A65" s="10"/>
      <c r="B65" s="10"/>
      <c r="C65" s="177"/>
      <c r="D65" s="31"/>
      <c r="E65" s="178" t="str">
        <f>IF($C65="","",VLOOKUP($C65,分類コード!$B$1:$C$11,2,0))</f>
        <v/>
      </c>
      <c r="F65" s="30"/>
      <c r="G65" s="28"/>
      <c r="H65" s="11"/>
      <c r="I65" s="28"/>
      <c r="M65" s="31"/>
      <c r="N65" s="31"/>
      <c r="O65" s="31"/>
      <c r="P65" s="31"/>
      <c r="Q65" s="31"/>
      <c r="R65" s="31"/>
      <c r="S65" s="31"/>
      <c r="T65" s="31"/>
      <c r="U65" s="31"/>
      <c r="Y65" s="31"/>
      <c r="Z65" s="31"/>
      <c r="AA65" s="31"/>
    </row>
    <row r="66" spans="1:27" s="6" customFormat="1">
      <c r="A66" s="10"/>
      <c r="B66" s="10"/>
      <c r="C66" s="177"/>
      <c r="D66" s="31"/>
      <c r="E66" s="178" t="str">
        <f>IF($C66="","",VLOOKUP($C66,分類コード!$B$1:$C$11,2,0))</f>
        <v/>
      </c>
      <c r="F66" s="30"/>
      <c r="G66" s="28"/>
      <c r="H66" s="11"/>
      <c r="I66" s="28"/>
      <c r="M66" s="31"/>
      <c r="N66" s="31"/>
      <c r="O66" s="31"/>
      <c r="P66" s="31"/>
      <c r="Q66" s="31"/>
      <c r="R66" s="31"/>
      <c r="S66" s="31"/>
      <c r="T66" s="31"/>
      <c r="U66" s="31"/>
      <c r="Y66" s="31"/>
      <c r="Z66" s="31"/>
      <c r="AA66" s="31"/>
    </row>
    <row r="67" spans="1:27" s="6" customFormat="1">
      <c r="A67" s="10"/>
      <c r="B67" s="10"/>
      <c r="C67" s="177"/>
      <c r="D67" s="31"/>
      <c r="E67" s="178" t="str">
        <f>IF($C67="","",VLOOKUP($C67,分類コード!$B$1:$C$11,2,0))</f>
        <v/>
      </c>
      <c r="F67" s="30"/>
      <c r="G67" s="28"/>
      <c r="H67" s="11"/>
      <c r="I67" s="28"/>
      <c r="M67" s="31"/>
      <c r="N67" s="31"/>
      <c r="O67" s="31"/>
      <c r="P67" s="31"/>
      <c r="Q67" s="31"/>
      <c r="R67" s="31"/>
      <c r="S67" s="31"/>
      <c r="T67" s="31"/>
      <c r="U67" s="31"/>
      <c r="Y67" s="31"/>
      <c r="Z67" s="31"/>
      <c r="AA67" s="31"/>
    </row>
    <row r="68" spans="1:27" s="6" customFormat="1">
      <c r="A68" s="10"/>
      <c r="B68" s="10"/>
      <c r="C68" s="177"/>
      <c r="D68" s="31"/>
      <c r="E68" s="178" t="str">
        <f>IF($C68="","",VLOOKUP($C68,分類コード!$B$1:$C$11,2,0))</f>
        <v/>
      </c>
      <c r="F68" s="30"/>
      <c r="G68" s="28"/>
      <c r="H68" s="11"/>
      <c r="I68" s="28"/>
      <c r="M68" s="31"/>
      <c r="N68" s="31"/>
      <c r="O68" s="31"/>
      <c r="P68" s="31"/>
      <c r="Q68" s="31"/>
      <c r="R68" s="31"/>
      <c r="S68" s="31"/>
      <c r="T68" s="31"/>
      <c r="U68" s="31"/>
      <c r="Y68" s="31"/>
      <c r="Z68" s="31"/>
      <c r="AA68" s="31"/>
    </row>
    <row r="69" spans="1:27" s="6" customFormat="1">
      <c r="A69" s="10"/>
      <c r="B69" s="10"/>
      <c r="C69" s="177"/>
      <c r="D69" s="31"/>
      <c r="E69" s="178" t="str">
        <f>IF($C69="","",VLOOKUP($C69,分類コード!$B$1:$C$11,2,0))</f>
        <v/>
      </c>
      <c r="F69" s="30"/>
      <c r="G69" s="28"/>
      <c r="H69" s="11"/>
      <c r="I69" s="28"/>
      <c r="M69" s="31"/>
      <c r="N69" s="31"/>
      <c r="O69" s="31"/>
      <c r="P69" s="31"/>
      <c r="Q69" s="31"/>
      <c r="R69" s="31"/>
      <c r="S69" s="31"/>
      <c r="T69" s="31"/>
      <c r="U69" s="31"/>
      <c r="Y69" s="31"/>
      <c r="Z69" s="31"/>
      <c r="AA69" s="31"/>
    </row>
    <row r="70" spans="1:27" s="6" customFormat="1">
      <c r="A70" s="10"/>
      <c r="B70" s="10"/>
      <c r="C70" s="177"/>
      <c r="D70" s="31"/>
      <c r="E70" s="178" t="str">
        <f>IF($C70="","",VLOOKUP($C70,分類コード!$B$1:$C$11,2,0))</f>
        <v/>
      </c>
      <c r="F70" s="30"/>
      <c r="G70" s="28"/>
      <c r="H70" s="11"/>
      <c r="I70" s="28"/>
      <c r="M70" s="31"/>
      <c r="N70" s="31"/>
      <c r="O70" s="31"/>
      <c r="P70" s="31"/>
      <c r="Q70" s="31"/>
      <c r="R70" s="31"/>
      <c r="S70" s="31"/>
      <c r="T70" s="31"/>
      <c r="U70" s="31"/>
      <c r="Y70" s="31"/>
      <c r="Z70" s="31"/>
      <c r="AA70" s="31"/>
    </row>
    <row r="71" spans="1:27" s="6" customFormat="1">
      <c r="A71" s="10"/>
      <c r="B71" s="10"/>
      <c r="C71" s="177"/>
      <c r="D71" s="31"/>
      <c r="E71" s="178" t="str">
        <f>IF($C71="","",VLOOKUP($C71,分類コード!$B$1:$C$11,2,0))</f>
        <v/>
      </c>
      <c r="F71" s="30"/>
      <c r="G71" s="28"/>
      <c r="H71" s="11"/>
      <c r="I71" s="28"/>
      <c r="M71" s="31"/>
      <c r="N71" s="31"/>
      <c r="O71" s="31"/>
      <c r="P71" s="31"/>
      <c r="Q71" s="31"/>
      <c r="R71" s="31"/>
      <c r="S71" s="31"/>
      <c r="T71" s="31"/>
      <c r="U71" s="31"/>
      <c r="Y71" s="31"/>
      <c r="Z71" s="31"/>
      <c r="AA71" s="31"/>
    </row>
    <row r="72" spans="1:27" s="6" customFormat="1">
      <c r="A72" s="10"/>
      <c r="B72" s="10"/>
      <c r="C72" s="177"/>
      <c r="D72" s="31"/>
      <c r="E72" s="178" t="str">
        <f>IF($C72="","",VLOOKUP($C72,分類コード!$B$1:$C$11,2,0))</f>
        <v/>
      </c>
      <c r="F72" s="30"/>
      <c r="G72" s="28"/>
      <c r="H72" s="11"/>
      <c r="I72" s="28"/>
      <c r="M72" s="31"/>
      <c r="N72" s="31"/>
      <c r="O72" s="31"/>
      <c r="P72" s="31"/>
      <c r="Q72" s="31"/>
      <c r="R72" s="31"/>
      <c r="S72" s="31"/>
      <c r="T72" s="31"/>
      <c r="U72" s="31"/>
      <c r="Y72" s="31"/>
      <c r="Z72" s="31"/>
      <c r="AA72" s="31"/>
    </row>
    <row r="73" spans="1:27" s="6" customFormat="1">
      <c r="A73" s="10"/>
      <c r="B73" s="10"/>
      <c r="C73" s="177"/>
      <c r="D73" s="31"/>
      <c r="E73" s="178" t="str">
        <f>IF($C73="","",VLOOKUP($C73,分類コード!$B$1:$C$11,2,0))</f>
        <v/>
      </c>
      <c r="F73" s="30"/>
      <c r="G73" s="28"/>
      <c r="H73" s="11"/>
      <c r="I73" s="28"/>
      <c r="M73" s="31"/>
      <c r="N73" s="31"/>
      <c r="O73" s="31"/>
      <c r="P73" s="31"/>
      <c r="Q73" s="31"/>
      <c r="R73" s="31"/>
      <c r="S73" s="31"/>
      <c r="T73" s="31"/>
      <c r="U73" s="31"/>
      <c r="Y73" s="31"/>
      <c r="Z73" s="31"/>
      <c r="AA73" s="31"/>
    </row>
    <row r="74" spans="1:27" s="6" customFormat="1">
      <c r="A74" s="10"/>
      <c r="B74" s="10"/>
      <c r="C74" s="177"/>
      <c r="D74" s="31"/>
      <c r="E74" s="178" t="str">
        <f>IF($C74="","",VLOOKUP($C74,分類コード!$B$1:$C$11,2,0))</f>
        <v/>
      </c>
      <c r="F74" s="30"/>
      <c r="G74" s="28"/>
      <c r="H74" s="11"/>
      <c r="I74" s="28"/>
      <c r="M74" s="31"/>
      <c r="N74" s="31"/>
      <c r="O74" s="31"/>
      <c r="P74" s="31"/>
      <c r="Q74" s="31"/>
      <c r="R74" s="31"/>
      <c r="S74" s="31"/>
      <c r="T74" s="31"/>
      <c r="U74" s="31"/>
      <c r="Y74" s="31"/>
      <c r="Z74" s="31"/>
      <c r="AA74" s="31"/>
    </row>
    <row r="75" spans="1:27" s="6" customFormat="1">
      <c r="A75" s="10"/>
      <c r="B75" s="10"/>
      <c r="C75" s="177"/>
      <c r="D75" s="31"/>
      <c r="E75" s="178" t="str">
        <f>IF($C75="","",VLOOKUP($C75,分類コード!$B$1:$C$11,2,0))</f>
        <v/>
      </c>
      <c r="F75" s="30"/>
      <c r="G75" s="28"/>
      <c r="H75" s="11"/>
      <c r="I75" s="28"/>
      <c r="M75" s="31"/>
      <c r="N75" s="31"/>
      <c r="O75" s="31"/>
      <c r="P75" s="31"/>
      <c r="Q75" s="31"/>
      <c r="R75" s="31"/>
      <c r="S75" s="31"/>
      <c r="T75" s="31"/>
      <c r="U75" s="31"/>
      <c r="Y75" s="31"/>
      <c r="Z75" s="31"/>
      <c r="AA75" s="31"/>
    </row>
    <row r="76" spans="1:27" s="6" customFormat="1">
      <c r="A76" s="10"/>
      <c r="B76" s="10"/>
      <c r="C76" s="177"/>
      <c r="D76" s="31"/>
      <c r="E76" s="178" t="str">
        <f>IF($C76="","",VLOOKUP($C76,分類コード!$B$1:$C$11,2,0))</f>
        <v/>
      </c>
      <c r="F76" s="30"/>
      <c r="G76" s="28"/>
      <c r="H76" s="11"/>
      <c r="I76" s="28"/>
      <c r="M76" s="31"/>
      <c r="N76" s="31"/>
      <c r="O76" s="31"/>
      <c r="P76" s="31"/>
      <c r="Q76" s="31"/>
      <c r="R76" s="31"/>
      <c r="S76" s="31"/>
      <c r="T76" s="31"/>
      <c r="U76" s="31"/>
      <c r="Y76" s="31"/>
      <c r="Z76" s="31"/>
      <c r="AA76" s="31"/>
    </row>
    <row r="77" spans="1:27" s="6" customFormat="1">
      <c r="A77" s="10"/>
      <c r="B77" s="10"/>
      <c r="C77" s="177"/>
      <c r="D77" s="31"/>
      <c r="E77" s="178" t="str">
        <f>IF($C77="","",VLOOKUP($C77,分類コード!$B$1:$C$11,2,0))</f>
        <v/>
      </c>
      <c r="F77" s="30"/>
      <c r="G77" s="28"/>
      <c r="H77" s="11"/>
      <c r="I77" s="28"/>
      <c r="M77" s="31"/>
      <c r="N77" s="31"/>
      <c r="O77" s="31"/>
      <c r="P77" s="31"/>
      <c r="Q77" s="31"/>
      <c r="R77" s="31"/>
      <c r="S77" s="31"/>
      <c r="T77" s="31"/>
      <c r="U77" s="31"/>
      <c r="Y77" s="31"/>
      <c r="Z77" s="31"/>
      <c r="AA77" s="31"/>
    </row>
    <row r="78" spans="1:27" s="6" customFormat="1">
      <c r="A78" s="10"/>
      <c r="B78" s="10"/>
      <c r="C78" s="177"/>
      <c r="D78" s="31"/>
      <c r="E78" s="178" t="str">
        <f>IF($C78="","",VLOOKUP($C78,分類コード!$B$1:$C$11,2,0))</f>
        <v/>
      </c>
      <c r="F78" s="30"/>
      <c r="G78" s="28"/>
      <c r="H78" s="11"/>
      <c r="I78" s="28"/>
      <c r="M78" s="31"/>
      <c r="N78" s="31"/>
      <c r="O78" s="31"/>
      <c r="P78" s="31"/>
      <c r="Q78" s="31"/>
      <c r="R78" s="31"/>
      <c r="S78" s="31"/>
      <c r="T78" s="31"/>
      <c r="U78" s="31"/>
      <c r="Y78" s="31"/>
      <c r="Z78" s="31"/>
      <c r="AA78" s="31"/>
    </row>
    <row r="79" spans="1:27" s="6" customFormat="1">
      <c r="A79" s="10"/>
      <c r="B79" s="10"/>
      <c r="C79" s="177"/>
      <c r="D79" s="31"/>
      <c r="E79" s="178" t="str">
        <f>IF($C79="","",VLOOKUP($C79,分類コード!$B$1:$C$11,2,0))</f>
        <v/>
      </c>
      <c r="F79" s="30"/>
      <c r="G79" s="28"/>
      <c r="H79" s="11"/>
      <c r="I79" s="28"/>
      <c r="M79" s="31"/>
      <c r="N79" s="31"/>
      <c r="O79" s="31"/>
      <c r="P79" s="31"/>
      <c r="Q79" s="31"/>
      <c r="R79" s="31"/>
      <c r="S79" s="31"/>
      <c r="T79" s="31"/>
      <c r="U79" s="31"/>
      <c r="Y79" s="31"/>
      <c r="Z79" s="31"/>
      <c r="AA79" s="31"/>
    </row>
    <row r="80" spans="1:27" s="6" customFormat="1">
      <c r="A80" s="10"/>
      <c r="B80" s="10"/>
      <c r="C80" s="177"/>
      <c r="D80" s="31"/>
      <c r="E80" s="178" t="str">
        <f>IF($C80="","",VLOOKUP($C80,分類コード!$B$1:$C$11,2,0))</f>
        <v/>
      </c>
      <c r="F80" s="30"/>
      <c r="G80" s="28"/>
      <c r="H80" s="11"/>
      <c r="I80" s="28"/>
      <c r="M80" s="31"/>
      <c r="N80" s="31"/>
      <c r="O80" s="31"/>
      <c r="P80" s="31"/>
      <c r="Q80" s="31"/>
      <c r="R80" s="31"/>
      <c r="S80" s="31"/>
      <c r="T80" s="31"/>
      <c r="U80" s="31"/>
      <c r="Y80" s="31"/>
      <c r="Z80" s="31"/>
      <c r="AA80" s="31"/>
    </row>
    <row r="81" spans="1:27" s="6" customFormat="1">
      <c r="A81" s="10"/>
      <c r="B81" s="10"/>
      <c r="C81" s="177"/>
      <c r="D81" s="31"/>
      <c r="E81" s="178" t="str">
        <f>IF($C81="","",VLOOKUP($C81,分類コード!$B$1:$C$11,2,0))</f>
        <v/>
      </c>
      <c r="F81" s="30"/>
      <c r="G81" s="28"/>
      <c r="H81" s="11"/>
      <c r="I81" s="28"/>
      <c r="M81" s="31"/>
      <c r="N81" s="31"/>
      <c r="O81" s="31"/>
      <c r="P81" s="31"/>
      <c r="Q81" s="31"/>
      <c r="R81" s="31"/>
      <c r="S81" s="31"/>
      <c r="T81" s="31"/>
      <c r="U81" s="31"/>
      <c r="Y81" s="31"/>
      <c r="Z81" s="31"/>
      <c r="AA81" s="31"/>
    </row>
    <row r="82" spans="1:27" s="6" customFormat="1">
      <c r="A82" s="10"/>
      <c r="B82" s="10"/>
      <c r="C82" s="177"/>
      <c r="D82" s="31"/>
      <c r="E82" s="178" t="str">
        <f>IF($C82="","",VLOOKUP($C82,分類コード!$B$1:$C$11,2,0))</f>
        <v/>
      </c>
      <c r="F82" s="30"/>
      <c r="G82" s="28"/>
      <c r="H82" s="11"/>
      <c r="I82" s="28"/>
      <c r="M82" s="31"/>
      <c r="N82" s="31"/>
      <c r="O82" s="31"/>
      <c r="P82" s="31"/>
      <c r="Q82" s="31"/>
      <c r="R82" s="31"/>
      <c r="S82" s="31"/>
      <c r="T82" s="31"/>
      <c r="U82" s="31"/>
      <c r="Y82" s="31"/>
      <c r="Z82" s="31"/>
      <c r="AA82" s="31"/>
    </row>
    <row r="83" spans="1:27" s="6" customFormat="1">
      <c r="A83" s="10"/>
      <c r="B83" s="10"/>
      <c r="C83" s="177"/>
      <c r="D83" s="31"/>
      <c r="E83" s="178" t="str">
        <f>IF($C83="","",VLOOKUP($C83,分類コード!$B$1:$C$11,2,0))</f>
        <v/>
      </c>
      <c r="F83" s="30"/>
      <c r="G83" s="28"/>
      <c r="H83" s="11"/>
      <c r="I83" s="28"/>
      <c r="M83" s="31"/>
      <c r="N83" s="31"/>
      <c r="O83" s="31"/>
      <c r="P83" s="31"/>
      <c r="Q83" s="31"/>
      <c r="R83" s="31"/>
      <c r="S83" s="31"/>
      <c r="T83" s="31"/>
      <c r="U83" s="31"/>
      <c r="Y83" s="31"/>
      <c r="Z83" s="31"/>
      <c r="AA83" s="31"/>
    </row>
    <row r="84" spans="1:27" s="6" customFormat="1">
      <c r="A84" s="10"/>
      <c r="B84" s="10"/>
      <c r="C84" s="177"/>
      <c r="D84" s="31"/>
      <c r="E84" s="178" t="str">
        <f>IF($C84="","",VLOOKUP($C84,分類コード!$B$1:$C$11,2,0))</f>
        <v/>
      </c>
      <c r="F84" s="30"/>
      <c r="G84" s="28"/>
      <c r="H84" s="11"/>
      <c r="I84" s="28"/>
      <c r="M84" s="31"/>
      <c r="N84" s="31"/>
      <c r="O84" s="31"/>
      <c r="P84" s="31"/>
      <c r="Q84" s="31"/>
      <c r="R84" s="31"/>
      <c r="S84" s="31"/>
      <c r="T84" s="31"/>
      <c r="U84" s="31"/>
      <c r="Y84" s="31"/>
      <c r="Z84" s="31"/>
      <c r="AA84" s="31"/>
    </row>
    <row r="85" spans="1:27" s="6" customFormat="1">
      <c r="A85" s="10"/>
      <c r="B85" s="10"/>
      <c r="C85" s="177"/>
      <c r="D85" s="31"/>
      <c r="E85" s="178" t="str">
        <f>IF($C85="","",VLOOKUP($C85,分類コード!$B$1:$C$11,2,0))</f>
        <v/>
      </c>
      <c r="F85" s="30"/>
      <c r="G85" s="28"/>
      <c r="H85" s="11"/>
      <c r="I85" s="28"/>
      <c r="M85" s="31"/>
      <c r="N85" s="31"/>
      <c r="O85" s="31"/>
      <c r="P85" s="31"/>
      <c r="Q85" s="31"/>
      <c r="R85" s="31"/>
      <c r="S85" s="31"/>
      <c r="T85" s="31"/>
      <c r="U85" s="31"/>
      <c r="Y85" s="31"/>
      <c r="Z85" s="31"/>
      <c r="AA85" s="31"/>
    </row>
    <row r="86" spans="1:27" s="6" customFormat="1">
      <c r="A86" s="10"/>
      <c r="B86" s="10"/>
      <c r="C86" s="177"/>
      <c r="D86" s="31"/>
      <c r="E86" s="178" t="str">
        <f>IF($C86="","",VLOOKUP($C86,分類コード!$B$1:$C$11,2,0))</f>
        <v/>
      </c>
      <c r="F86" s="27"/>
      <c r="G86" s="28"/>
      <c r="H86" s="11"/>
      <c r="I86" s="28"/>
      <c r="M86" s="31"/>
      <c r="N86" s="31"/>
      <c r="O86" s="31"/>
      <c r="P86" s="31"/>
      <c r="Q86" s="31"/>
      <c r="R86" s="31"/>
      <c r="S86" s="31"/>
      <c r="T86" s="31"/>
      <c r="U86" s="31"/>
      <c r="Y86" s="31"/>
      <c r="Z86" s="31"/>
      <c r="AA86" s="31"/>
    </row>
    <row r="87" spans="1:27" s="6" customFormat="1">
      <c r="A87" s="10"/>
      <c r="B87" s="10"/>
      <c r="C87" s="177"/>
      <c r="D87" s="31"/>
      <c r="E87" s="178" t="str">
        <f>IF($C87="","",VLOOKUP($C87,分類コード!$B$1:$C$11,2,0))</f>
        <v/>
      </c>
      <c r="F87" s="30"/>
      <c r="G87" s="28"/>
      <c r="H87" s="11"/>
      <c r="I87" s="28"/>
      <c r="M87" s="31"/>
      <c r="N87" s="31"/>
      <c r="O87" s="31"/>
      <c r="P87" s="31"/>
      <c r="Q87" s="31"/>
      <c r="R87" s="31"/>
      <c r="S87" s="31"/>
      <c r="T87" s="31"/>
      <c r="U87" s="31"/>
      <c r="Y87" s="31"/>
      <c r="Z87" s="31"/>
      <c r="AA87" s="31"/>
    </row>
    <row r="88" spans="1:27" s="6" customFormat="1">
      <c r="A88" s="10"/>
      <c r="B88" s="10"/>
      <c r="C88" s="177"/>
      <c r="D88" s="31"/>
      <c r="E88" s="178" t="str">
        <f>IF($C88="","",VLOOKUP($C88,分類コード!$B$1:$C$11,2,0))</f>
        <v/>
      </c>
      <c r="F88" s="30"/>
      <c r="G88" s="28"/>
      <c r="H88" s="11"/>
      <c r="I88" s="28"/>
      <c r="M88" s="31"/>
      <c r="N88" s="31"/>
      <c r="O88" s="31"/>
      <c r="P88" s="31"/>
      <c r="Q88" s="31"/>
      <c r="R88" s="31"/>
      <c r="S88" s="31"/>
      <c r="T88" s="31"/>
      <c r="U88" s="31"/>
      <c r="Y88" s="31"/>
      <c r="Z88" s="31"/>
      <c r="AA88" s="31"/>
    </row>
    <row r="89" spans="1:27" s="6" customFormat="1">
      <c r="A89" s="10"/>
      <c r="B89" s="10"/>
      <c r="C89" s="177"/>
      <c r="D89" s="31"/>
      <c r="E89" s="178" t="str">
        <f>IF($C89="","",VLOOKUP($C89,分類コード!$B$1:$C$11,2,0))</f>
        <v/>
      </c>
      <c r="F89" s="30"/>
      <c r="G89" s="28"/>
      <c r="H89" s="11"/>
      <c r="I89" s="28"/>
      <c r="M89" s="31"/>
      <c r="N89" s="31"/>
      <c r="O89" s="31"/>
      <c r="P89" s="31"/>
      <c r="Q89" s="31"/>
      <c r="R89" s="31"/>
      <c r="S89" s="31"/>
      <c r="T89" s="31"/>
      <c r="U89" s="31"/>
      <c r="Y89" s="31"/>
      <c r="Z89" s="31"/>
      <c r="AA89" s="31"/>
    </row>
    <row r="90" spans="1:27" s="6" customFormat="1">
      <c r="A90" s="10"/>
      <c r="B90" s="10"/>
      <c r="C90" s="177"/>
      <c r="D90" s="31"/>
      <c r="E90" s="178" t="str">
        <f>IF($C90="","",VLOOKUP($C90,分類コード!$B$1:$C$11,2,0))</f>
        <v/>
      </c>
      <c r="F90" s="30"/>
      <c r="G90" s="28"/>
      <c r="H90" s="11"/>
      <c r="I90" s="28"/>
      <c r="M90" s="31"/>
      <c r="N90" s="31"/>
      <c r="O90" s="31"/>
      <c r="P90" s="31"/>
      <c r="Q90" s="31"/>
      <c r="R90" s="31"/>
      <c r="S90" s="31"/>
      <c r="T90" s="31"/>
      <c r="U90" s="31"/>
      <c r="Y90" s="31"/>
      <c r="Z90" s="31"/>
      <c r="AA90" s="31"/>
    </row>
    <row r="91" spans="1:27" s="6" customFormat="1">
      <c r="A91" s="10"/>
      <c r="B91" s="10"/>
      <c r="C91" s="177"/>
      <c r="D91" s="31"/>
      <c r="E91" s="178" t="str">
        <f>IF($C91="","",VLOOKUP($C91,分類コード!$B$1:$C$11,2,0))</f>
        <v/>
      </c>
      <c r="F91" s="30"/>
      <c r="G91" s="28"/>
      <c r="H91" s="11"/>
      <c r="I91" s="28"/>
      <c r="M91" s="31"/>
      <c r="N91" s="31"/>
      <c r="O91" s="31"/>
      <c r="P91" s="31"/>
      <c r="Q91" s="31"/>
      <c r="R91" s="31"/>
      <c r="S91" s="31"/>
      <c r="T91" s="31"/>
      <c r="U91" s="31"/>
      <c r="Y91" s="31"/>
      <c r="Z91" s="31"/>
      <c r="AA91" s="31"/>
    </row>
    <row r="92" spans="1:27" s="6" customFormat="1">
      <c r="A92" s="10"/>
      <c r="B92" s="10"/>
      <c r="C92" s="177"/>
      <c r="D92" s="31"/>
      <c r="E92" s="178" t="str">
        <f>IF($C92="","",VLOOKUP($C92,分類コード!$B$1:$C$11,2,0))</f>
        <v/>
      </c>
      <c r="F92" s="30"/>
      <c r="G92" s="28"/>
      <c r="H92" s="11"/>
      <c r="I92" s="28"/>
      <c r="M92" s="31"/>
      <c r="N92" s="31"/>
      <c r="O92" s="31"/>
      <c r="P92" s="31"/>
      <c r="Q92" s="31"/>
      <c r="R92" s="31"/>
      <c r="S92" s="31"/>
      <c r="T92" s="31"/>
      <c r="U92" s="31"/>
      <c r="Y92" s="31"/>
      <c r="Z92" s="31"/>
      <c r="AA92" s="31"/>
    </row>
    <row r="93" spans="1:27" s="6" customFormat="1">
      <c r="A93" s="10"/>
      <c r="B93" s="10"/>
      <c r="C93" s="177"/>
      <c r="D93" s="31"/>
      <c r="E93" s="178" t="str">
        <f>IF($C93="","",VLOOKUP($C93,分類コード!$B$1:$C$11,2,0))</f>
        <v/>
      </c>
      <c r="F93" s="30"/>
      <c r="G93" s="28"/>
      <c r="H93" s="11"/>
      <c r="I93" s="28"/>
      <c r="M93" s="31"/>
      <c r="N93" s="31"/>
      <c r="O93" s="31"/>
      <c r="P93" s="31"/>
      <c r="Q93" s="31"/>
      <c r="R93" s="31"/>
      <c r="S93" s="31"/>
      <c r="T93" s="31"/>
      <c r="U93" s="31"/>
      <c r="Y93" s="31"/>
      <c r="Z93" s="31"/>
      <c r="AA93" s="31"/>
    </row>
    <row r="94" spans="1:27" s="6" customFormat="1">
      <c r="A94" s="10"/>
      <c r="B94" s="10"/>
      <c r="C94" s="177"/>
      <c r="D94" s="31"/>
      <c r="E94" s="178" t="str">
        <f>IF($C94="","",VLOOKUP($C94,分類コード!$B$1:$C$11,2,0))</f>
        <v/>
      </c>
      <c r="F94" s="30"/>
      <c r="G94" s="28"/>
      <c r="H94" s="11"/>
      <c r="I94" s="28"/>
      <c r="M94" s="31"/>
      <c r="N94" s="31"/>
      <c r="O94" s="31"/>
      <c r="P94" s="31"/>
      <c r="Q94" s="31"/>
      <c r="R94" s="31"/>
      <c r="S94" s="31"/>
      <c r="T94" s="31"/>
      <c r="U94" s="31"/>
      <c r="Y94" s="31"/>
      <c r="Z94" s="31"/>
      <c r="AA94" s="31"/>
    </row>
    <row r="95" spans="1:27" s="6" customFormat="1">
      <c r="A95" s="10"/>
      <c r="B95" s="10"/>
      <c r="C95" s="177"/>
      <c r="D95" s="31"/>
      <c r="E95" s="178" t="str">
        <f>IF($C95="","",VLOOKUP($C95,分類コード!$B$1:$C$11,2,0))</f>
        <v/>
      </c>
      <c r="F95" s="30"/>
      <c r="G95" s="28"/>
      <c r="H95" s="11"/>
      <c r="I95" s="28"/>
      <c r="M95" s="31"/>
      <c r="N95" s="31"/>
      <c r="O95" s="31"/>
      <c r="P95" s="31"/>
      <c r="Q95" s="31"/>
      <c r="R95" s="31"/>
      <c r="S95" s="31"/>
      <c r="T95" s="31"/>
      <c r="U95" s="31"/>
      <c r="Y95" s="31"/>
      <c r="Z95" s="31"/>
      <c r="AA95" s="31"/>
    </row>
    <row r="96" spans="1:27" s="6" customFormat="1">
      <c r="A96" s="10"/>
      <c r="B96" s="10"/>
      <c r="C96" s="177"/>
      <c r="D96" s="31"/>
      <c r="E96" s="178" t="str">
        <f>IF($C96="","",VLOOKUP($C96,分類コード!$B$1:$C$11,2,0))</f>
        <v/>
      </c>
      <c r="F96" s="30"/>
      <c r="G96" s="28"/>
      <c r="H96" s="11"/>
      <c r="I96" s="28"/>
      <c r="M96" s="31"/>
      <c r="N96" s="31"/>
      <c r="O96" s="31"/>
      <c r="P96" s="31"/>
      <c r="Q96" s="31"/>
      <c r="R96" s="31"/>
      <c r="S96" s="31"/>
      <c r="T96" s="31"/>
      <c r="U96" s="31"/>
      <c r="Y96" s="31"/>
      <c r="Z96" s="31"/>
      <c r="AA96" s="31"/>
    </row>
    <row r="97" spans="1:27" s="6" customFormat="1">
      <c r="A97" s="10"/>
      <c r="B97" s="10"/>
      <c r="C97" s="177"/>
      <c r="D97" s="31"/>
      <c r="E97" s="178" t="str">
        <f>IF($C97="","",VLOOKUP($C97,分類コード!$B$1:$C$11,2,0))</f>
        <v/>
      </c>
      <c r="F97" s="30"/>
      <c r="G97" s="28"/>
      <c r="H97" s="11"/>
      <c r="I97" s="28"/>
      <c r="M97" s="31"/>
      <c r="N97" s="31"/>
      <c r="O97" s="31"/>
      <c r="P97" s="31"/>
      <c r="Q97" s="31"/>
      <c r="R97" s="31"/>
      <c r="S97" s="31"/>
      <c r="T97" s="31"/>
      <c r="U97" s="31"/>
      <c r="Y97" s="31"/>
      <c r="Z97" s="31"/>
      <c r="AA97" s="31"/>
    </row>
    <row r="98" spans="1:27" s="6" customFormat="1">
      <c r="A98" s="10"/>
      <c r="B98" s="10"/>
      <c r="C98" s="177"/>
      <c r="D98" s="31"/>
      <c r="E98" s="178" t="str">
        <f>IF($C98="","",VLOOKUP($C98,分類コード!$B$1:$C$11,2,0))</f>
        <v/>
      </c>
      <c r="F98" s="30"/>
      <c r="G98" s="28"/>
      <c r="H98" s="11"/>
      <c r="I98" s="28"/>
      <c r="M98" s="31"/>
      <c r="N98" s="31"/>
      <c r="O98" s="31"/>
      <c r="P98" s="31"/>
      <c r="Q98" s="31"/>
      <c r="R98" s="31"/>
      <c r="S98" s="31"/>
      <c r="T98" s="31"/>
      <c r="U98" s="31"/>
      <c r="Y98" s="31"/>
      <c r="Z98" s="31"/>
      <c r="AA98" s="31"/>
    </row>
    <row r="99" spans="1:27" s="6" customFormat="1">
      <c r="A99" s="10"/>
      <c r="B99" s="10"/>
      <c r="C99" s="177"/>
      <c r="D99" s="31"/>
      <c r="E99" s="178" t="str">
        <f>IF($C99="","",VLOOKUP($C99,分類コード!$B$1:$C$11,2,0))</f>
        <v/>
      </c>
      <c r="F99" s="30"/>
      <c r="G99" s="28"/>
      <c r="H99" s="11"/>
      <c r="I99" s="28"/>
      <c r="M99" s="31"/>
      <c r="N99" s="31"/>
      <c r="O99" s="31"/>
      <c r="P99" s="31"/>
      <c r="Q99" s="31"/>
      <c r="R99" s="31"/>
      <c r="S99" s="31"/>
      <c r="T99" s="31"/>
      <c r="U99" s="31"/>
      <c r="Y99" s="31"/>
      <c r="Z99" s="31"/>
      <c r="AA99" s="31"/>
    </row>
    <row r="100" spans="1:27" s="6" customFormat="1">
      <c r="A100" s="10"/>
      <c r="B100" s="10"/>
      <c r="C100" s="177"/>
      <c r="D100" s="31"/>
      <c r="E100" s="178" t="str">
        <f>IF($C100="","",VLOOKUP($C100,分類コード!$B$1:$C$11,2,0))</f>
        <v/>
      </c>
      <c r="F100" s="30"/>
      <c r="G100" s="28"/>
      <c r="H100" s="11"/>
      <c r="I100" s="28"/>
      <c r="M100" s="31"/>
      <c r="N100" s="31"/>
      <c r="O100" s="31"/>
      <c r="P100" s="31"/>
      <c r="Q100" s="31"/>
      <c r="R100" s="31"/>
      <c r="S100" s="31"/>
      <c r="T100" s="31"/>
      <c r="U100" s="31"/>
      <c r="Y100" s="31"/>
      <c r="Z100" s="31"/>
      <c r="AA100" s="31"/>
    </row>
    <row r="101" spans="1:27" s="6" customFormat="1">
      <c r="A101" s="10"/>
      <c r="B101" s="10"/>
      <c r="C101" s="177"/>
      <c r="D101" s="31"/>
      <c r="E101" s="178" t="str">
        <f>IF($C101="","",VLOOKUP($C101,分類コード!$B$1:$C$11,2,0))</f>
        <v/>
      </c>
      <c r="F101" s="30"/>
      <c r="G101" s="28"/>
      <c r="H101" s="11"/>
      <c r="I101" s="28"/>
      <c r="M101" s="31"/>
      <c r="N101" s="31"/>
      <c r="O101" s="31"/>
      <c r="P101" s="31"/>
      <c r="Q101" s="31"/>
      <c r="R101" s="31"/>
      <c r="S101" s="31"/>
      <c r="T101" s="31"/>
      <c r="U101" s="31"/>
      <c r="Y101" s="31"/>
      <c r="Z101" s="31"/>
      <c r="AA101" s="31"/>
    </row>
    <row r="102" spans="1:27" s="6" customFormat="1">
      <c r="A102" s="10"/>
      <c r="B102" s="10"/>
      <c r="C102" s="177"/>
      <c r="D102" s="31"/>
      <c r="E102" s="178" t="str">
        <f>IF($C102="","",VLOOKUP($C102,分類コード!$B$1:$C$11,2,0))</f>
        <v/>
      </c>
      <c r="F102" s="30"/>
      <c r="G102" s="28"/>
      <c r="H102" s="11"/>
      <c r="I102" s="28"/>
      <c r="M102" s="31"/>
      <c r="N102" s="31"/>
      <c r="O102" s="31"/>
      <c r="P102" s="31"/>
      <c r="Q102" s="31"/>
      <c r="R102" s="31"/>
      <c r="S102" s="31"/>
      <c r="T102" s="31"/>
      <c r="U102" s="31"/>
      <c r="Y102" s="31"/>
      <c r="Z102" s="31"/>
      <c r="AA102" s="31"/>
    </row>
    <row r="103" spans="1:27" s="6" customFormat="1">
      <c r="A103" s="10"/>
      <c r="B103" s="10"/>
      <c r="C103" s="177"/>
      <c r="D103" s="31"/>
      <c r="E103" s="178" t="str">
        <f>IF($C103="","",VLOOKUP($C103,分類コード!$B$1:$C$11,2,0))</f>
        <v/>
      </c>
      <c r="F103" s="30"/>
      <c r="G103" s="28"/>
      <c r="H103" s="11"/>
      <c r="I103" s="28"/>
      <c r="M103" s="31"/>
      <c r="N103" s="31"/>
      <c r="O103" s="31"/>
      <c r="P103" s="31"/>
      <c r="Q103" s="31"/>
      <c r="R103" s="31"/>
      <c r="S103" s="31"/>
      <c r="T103" s="31"/>
      <c r="U103" s="31"/>
      <c r="Y103" s="31"/>
      <c r="Z103" s="31"/>
      <c r="AA103" s="31"/>
    </row>
    <row r="104" spans="1:27" s="6" customFormat="1">
      <c r="A104" s="10"/>
      <c r="B104" s="10"/>
      <c r="C104" s="177"/>
      <c r="D104" s="31"/>
      <c r="E104" s="178" t="str">
        <f>IF($C104="","",VLOOKUP($C104,分類コード!$B$1:$C$11,2,0))</f>
        <v/>
      </c>
      <c r="F104" s="30"/>
      <c r="G104" s="28"/>
      <c r="H104" s="11"/>
      <c r="I104" s="28"/>
      <c r="M104" s="31"/>
      <c r="N104" s="31"/>
      <c r="O104" s="31"/>
      <c r="P104" s="31"/>
      <c r="Q104" s="31"/>
      <c r="R104" s="31"/>
      <c r="S104" s="31"/>
      <c r="T104" s="31"/>
      <c r="U104" s="31"/>
      <c r="Y104" s="31"/>
      <c r="Z104" s="31"/>
      <c r="AA104" s="31"/>
    </row>
    <row r="105" spans="1:27" s="6" customFormat="1">
      <c r="A105" s="10"/>
      <c r="B105" s="10"/>
      <c r="C105" s="177"/>
      <c r="D105" s="31"/>
      <c r="E105" s="178" t="str">
        <f>IF($C105="","",VLOOKUP($C105,分類コード!$B$1:$C$11,2,0))</f>
        <v/>
      </c>
      <c r="F105" s="30"/>
      <c r="G105" s="28"/>
      <c r="H105" s="11"/>
      <c r="I105" s="28"/>
      <c r="M105" s="31"/>
      <c r="N105" s="31"/>
      <c r="O105" s="31"/>
      <c r="P105" s="31"/>
      <c r="Q105" s="31"/>
      <c r="R105" s="31"/>
      <c r="S105" s="31"/>
      <c r="T105" s="31"/>
      <c r="U105" s="31"/>
      <c r="Y105" s="31"/>
      <c r="Z105" s="31"/>
      <c r="AA105" s="31"/>
    </row>
    <row r="106" spans="1:27" s="6" customFormat="1">
      <c r="A106" s="10"/>
      <c r="B106" s="10"/>
      <c r="C106" s="177"/>
      <c r="D106" s="31"/>
      <c r="E106" s="178" t="str">
        <f>IF($C106="","",VLOOKUP($C106,分類コード!$B$1:$C$11,2,0))</f>
        <v/>
      </c>
      <c r="F106" s="30"/>
      <c r="G106" s="28"/>
      <c r="H106" s="11"/>
      <c r="I106" s="28"/>
      <c r="M106" s="31"/>
      <c r="N106" s="31"/>
      <c r="O106" s="31"/>
      <c r="P106" s="31"/>
      <c r="Q106" s="31"/>
      <c r="R106" s="31"/>
      <c r="S106" s="31"/>
      <c r="T106" s="31"/>
      <c r="U106" s="31"/>
      <c r="Y106" s="31"/>
      <c r="Z106" s="31"/>
      <c r="AA106" s="31"/>
    </row>
    <row r="107" spans="1:27" s="6" customFormat="1">
      <c r="A107" s="10"/>
      <c r="B107" s="10"/>
      <c r="C107" s="177"/>
      <c r="D107" s="31"/>
      <c r="E107" s="178" t="str">
        <f>IF($C107="","",VLOOKUP($C107,分類コード!$B$1:$C$11,2,0))</f>
        <v/>
      </c>
      <c r="F107" s="30"/>
      <c r="G107" s="28"/>
      <c r="H107" s="11"/>
      <c r="I107" s="28"/>
      <c r="M107" s="31"/>
      <c r="N107" s="31"/>
      <c r="O107" s="31"/>
      <c r="P107" s="31"/>
      <c r="Q107" s="31"/>
      <c r="R107" s="31"/>
      <c r="S107" s="31"/>
      <c r="T107" s="31"/>
      <c r="U107" s="31"/>
      <c r="Y107" s="31"/>
      <c r="Z107" s="31"/>
      <c r="AA107" s="31"/>
    </row>
    <row r="108" spans="1:27" s="6" customFormat="1">
      <c r="A108" s="10"/>
      <c r="B108" s="10"/>
      <c r="C108" s="177"/>
      <c r="D108" s="31"/>
      <c r="E108" s="178" t="str">
        <f>IF($C108="","",VLOOKUP($C108,分類コード!$B$1:$C$11,2,0))</f>
        <v/>
      </c>
      <c r="F108" s="27"/>
      <c r="G108" s="28"/>
      <c r="H108" s="11"/>
      <c r="I108" s="28"/>
      <c r="M108" s="31"/>
      <c r="N108" s="31"/>
      <c r="O108" s="31"/>
      <c r="P108" s="31"/>
      <c r="Q108" s="31"/>
      <c r="R108" s="31"/>
      <c r="S108" s="31"/>
      <c r="T108" s="31"/>
      <c r="U108" s="31"/>
      <c r="Y108" s="31"/>
      <c r="Z108" s="31"/>
      <c r="AA108" s="31"/>
    </row>
    <row r="109" spans="1:27" s="6" customFormat="1">
      <c r="A109" s="10"/>
      <c r="B109" s="10"/>
      <c r="C109" s="177"/>
      <c r="D109" s="31"/>
      <c r="E109" s="178" t="str">
        <f>IF($C109="","",VLOOKUP($C109,分類コード!$B$1:$C$11,2,0))</f>
        <v/>
      </c>
      <c r="F109" s="30"/>
      <c r="G109" s="28"/>
      <c r="H109" s="11"/>
      <c r="I109" s="28"/>
      <c r="M109" s="31"/>
      <c r="N109" s="31"/>
      <c r="O109" s="31"/>
      <c r="P109" s="31"/>
      <c r="Q109" s="31"/>
      <c r="R109" s="31"/>
      <c r="S109" s="31"/>
      <c r="T109" s="31"/>
      <c r="U109" s="31"/>
      <c r="Y109" s="31"/>
      <c r="Z109" s="31"/>
      <c r="AA109" s="31"/>
    </row>
    <row r="110" spans="1:27" s="6" customFormat="1">
      <c r="A110" s="10"/>
      <c r="B110" s="10"/>
      <c r="C110" s="177"/>
      <c r="D110" s="31"/>
      <c r="E110" s="178" t="str">
        <f>IF($C110="","",VLOOKUP($C110,分類コード!$B$1:$C$11,2,0))</f>
        <v/>
      </c>
      <c r="F110" s="30"/>
      <c r="G110" s="28"/>
      <c r="H110" s="11"/>
      <c r="I110" s="28"/>
      <c r="M110" s="31"/>
      <c r="N110" s="31"/>
      <c r="O110" s="31"/>
      <c r="P110" s="31"/>
      <c r="Q110" s="31"/>
      <c r="R110" s="31"/>
      <c r="S110" s="31"/>
      <c r="T110" s="31"/>
      <c r="U110" s="31"/>
      <c r="Y110" s="31"/>
      <c r="Z110" s="31"/>
      <c r="AA110" s="31"/>
    </row>
    <row r="111" spans="1:27" s="6" customFormat="1">
      <c r="A111" s="10"/>
      <c r="B111" s="10"/>
      <c r="C111" s="177"/>
      <c r="D111" s="31"/>
      <c r="E111" s="178" t="str">
        <f>IF($C111="","",VLOOKUP($C111,分類コード!$B$1:$C$11,2,0))</f>
        <v/>
      </c>
      <c r="F111" s="30"/>
      <c r="G111" s="28"/>
      <c r="H111" s="11"/>
      <c r="I111" s="28"/>
      <c r="M111" s="31"/>
      <c r="N111" s="31"/>
      <c r="O111" s="31"/>
      <c r="P111" s="31"/>
      <c r="Q111" s="31"/>
      <c r="R111" s="31"/>
      <c r="S111" s="31"/>
      <c r="T111" s="31"/>
      <c r="U111" s="31"/>
      <c r="Y111" s="31"/>
      <c r="Z111" s="31"/>
      <c r="AA111" s="31"/>
    </row>
    <row r="112" spans="1:27" s="6" customFormat="1">
      <c r="A112" s="10"/>
      <c r="B112" s="10"/>
      <c r="C112" s="177"/>
      <c r="D112" s="31"/>
      <c r="E112" s="178" t="str">
        <f>IF($C112="","",VLOOKUP($C112,分類コード!$B$1:$C$11,2,0))</f>
        <v/>
      </c>
      <c r="F112" s="30"/>
      <c r="G112" s="28"/>
      <c r="H112" s="11"/>
      <c r="I112" s="28"/>
      <c r="M112" s="31"/>
      <c r="N112" s="31"/>
      <c r="O112" s="31"/>
      <c r="P112" s="31"/>
      <c r="Q112" s="31"/>
      <c r="R112" s="31"/>
      <c r="S112" s="31"/>
      <c r="T112" s="31"/>
      <c r="U112" s="31"/>
      <c r="Y112" s="31"/>
      <c r="Z112" s="31"/>
      <c r="AA112" s="31"/>
    </row>
    <row r="113" spans="1:27" s="6" customFormat="1">
      <c r="A113" s="10"/>
      <c r="B113" s="10"/>
      <c r="C113" s="177"/>
      <c r="D113" s="31"/>
      <c r="E113" s="178" t="str">
        <f>IF($C113="","",VLOOKUP($C113,分類コード!$B$1:$C$11,2,0))</f>
        <v/>
      </c>
      <c r="F113" s="30"/>
      <c r="G113" s="28"/>
      <c r="H113" s="11"/>
      <c r="I113" s="28"/>
      <c r="M113" s="31"/>
      <c r="N113" s="31"/>
      <c r="O113" s="31"/>
      <c r="P113" s="31"/>
      <c r="Q113" s="31"/>
      <c r="R113" s="31"/>
      <c r="S113" s="31"/>
      <c r="T113" s="31"/>
      <c r="U113" s="31"/>
      <c r="Y113" s="31"/>
      <c r="Z113" s="31"/>
      <c r="AA113" s="31"/>
    </row>
    <row r="114" spans="1:27" s="6" customFormat="1">
      <c r="A114" s="10"/>
      <c r="B114" s="10"/>
      <c r="C114" s="177"/>
      <c r="D114" s="31"/>
      <c r="E114" s="178" t="str">
        <f>IF($C114="","",VLOOKUP($C114,分類コード!$B$1:$C$11,2,0))</f>
        <v/>
      </c>
      <c r="F114" s="30"/>
      <c r="G114" s="28"/>
      <c r="H114" s="11"/>
      <c r="I114" s="28"/>
      <c r="M114" s="31"/>
      <c r="N114" s="31"/>
      <c r="O114" s="31"/>
      <c r="P114" s="31"/>
      <c r="Q114" s="31"/>
      <c r="R114" s="31"/>
      <c r="S114" s="31"/>
      <c r="T114" s="31"/>
      <c r="U114" s="31"/>
      <c r="Y114" s="31"/>
      <c r="Z114" s="31"/>
      <c r="AA114" s="31"/>
    </row>
    <row r="115" spans="1:27" s="6" customFormat="1">
      <c r="A115" s="10"/>
      <c r="B115" s="10"/>
      <c r="C115" s="177"/>
      <c r="D115" s="31"/>
      <c r="E115" s="178" t="str">
        <f>IF($C115="","",VLOOKUP($C115,分類コード!$B$1:$C$11,2,0))</f>
        <v/>
      </c>
      <c r="F115" s="30"/>
      <c r="G115" s="28"/>
      <c r="H115" s="11"/>
      <c r="I115" s="28"/>
      <c r="M115" s="31"/>
      <c r="N115" s="31"/>
      <c r="O115" s="31"/>
      <c r="P115" s="31"/>
      <c r="Q115" s="31"/>
      <c r="R115" s="31"/>
      <c r="S115" s="31"/>
      <c r="T115" s="31"/>
      <c r="U115" s="31"/>
      <c r="Y115" s="31"/>
      <c r="Z115" s="31"/>
      <c r="AA115" s="31"/>
    </row>
    <row r="116" spans="1:27" s="6" customFormat="1">
      <c r="A116" s="10"/>
      <c r="B116" s="10"/>
      <c r="C116" s="177"/>
      <c r="D116" s="31"/>
      <c r="E116" s="178" t="str">
        <f>IF($C116="","",VLOOKUP($C116,分類コード!$B$1:$C$11,2,0))</f>
        <v/>
      </c>
      <c r="F116" s="30"/>
      <c r="G116" s="28"/>
      <c r="H116" s="11"/>
      <c r="I116" s="28"/>
      <c r="M116" s="31"/>
      <c r="N116" s="31"/>
      <c r="O116" s="31"/>
      <c r="P116" s="31"/>
      <c r="Q116" s="31"/>
      <c r="R116" s="31"/>
      <c r="S116" s="31"/>
      <c r="T116" s="31"/>
      <c r="U116" s="31"/>
      <c r="Y116" s="31"/>
      <c r="Z116" s="31"/>
      <c r="AA116" s="31"/>
    </row>
    <row r="117" spans="1:27" s="6" customFormat="1">
      <c r="A117" s="10"/>
      <c r="B117" s="10"/>
      <c r="C117" s="177"/>
      <c r="D117" s="31"/>
      <c r="E117" s="178" t="str">
        <f>IF($C117="","",VLOOKUP($C117,分類コード!$B$1:$C$11,2,0))</f>
        <v/>
      </c>
      <c r="F117" s="30"/>
      <c r="G117" s="28"/>
      <c r="H117" s="11"/>
      <c r="I117" s="28"/>
      <c r="M117" s="31"/>
      <c r="N117" s="31"/>
      <c r="O117" s="31"/>
      <c r="P117" s="31"/>
      <c r="Q117" s="31"/>
      <c r="R117" s="31"/>
      <c r="S117" s="31"/>
      <c r="T117" s="31"/>
      <c r="U117" s="31"/>
      <c r="Y117" s="31"/>
      <c r="Z117" s="31"/>
      <c r="AA117" s="31"/>
    </row>
    <row r="118" spans="1:27" s="6" customFormat="1">
      <c r="A118" s="10"/>
      <c r="B118" s="10"/>
      <c r="C118" s="177"/>
      <c r="D118" s="31"/>
      <c r="E118" s="178" t="str">
        <f>IF($C118="","",VLOOKUP($C118,分類コード!$B$1:$C$11,2,0))</f>
        <v/>
      </c>
      <c r="F118" s="30"/>
      <c r="G118" s="28"/>
      <c r="H118" s="11"/>
      <c r="I118" s="28"/>
      <c r="M118" s="31"/>
      <c r="N118" s="31"/>
      <c r="O118" s="31"/>
      <c r="P118" s="31"/>
      <c r="Q118" s="31"/>
      <c r="R118" s="31"/>
      <c r="S118" s="31"/>
      <c r="T118" s="31"/>
      <c r="U118" s="31"/>
      <c r="Y118" s="31"/>
      <c r="Z118" s="31"/>
      <c r="AA118" s="31"/>
    </row>
    <row r="119" spans="1:27" s="6" customFormat="1">
      <c r="A119" s="10"/>
      <c r="B119" s="10"/>
      <c r="C119" s="177"/>
      <c r="D119" s="31"/>
      <c r="E119" s="178" t="str">
        <f>IF($C119="","",VLOOKUP($C119,分類コード!$B$1:$C$11,2,0))</f>
        <v/>
      </c>
      <c r="F119" s="30"/>
      <c r="G119" s="28"/>
      <c r="H119" s="11"/>
      <c r="I119" s="28"/>
      <c r="M119" s="31"/>
      <c r="N119" s="31"/>
      <c r="O119" s="31"/>
      <c r="P119" s="31"/>
      <c r="Q119" s="31"/>
      <c r="R119" s="31"/>
      <c r="S119" s="31"/>
      <c r="T119" s="31"/>
      <c r="U119" s="31"/>
      <c r="Y119" s="31"/>
      <c r="Z119" s="31"/>
      <c r="AA119" s="31"/>
    </row>
    <row r="120" spans="1:27" s="6" customFormat="1">
      <c r="A120" s="10"/>
      <c r="B120" s="10"/>
      <c r="C120" s="177"/>
      <c r="D120" s="31"/>
      <c r="E120" s="178" t="str">
        <f>IF($C120="","",VLOOKUP($C120,分類コード!$B$1:$C$11,2,0))</f>
        <v/>
      </c>
      <c r="F120" s="30"/>
      <c r="G120" s="28"/>
      <c r="H120" s="11"/>
      <c r="I120" s="28"/>
      <c r="M120" s="31"/>
      <c r="N120" s="31"/>
      <c r="O120" s="31"/>
      <c r="P120" s="31"/>
      <c r="Q120" s="31"/>
      <c r="R120" s="31"/>
      <c r="S120" s="31"/>
      <c r="T120" s="31"/>
      <c r="U120" s="31"/>
      <c r="Y120" s="31"/>
      <c r="Z120" s="31"/>
      <c r="AA120" s="31"/>
    </row>
    <row r="121" spans="1:27" s="6" customFormat="1">
      <c r="A121" s="10"/>
      <c r="B121" s="10"/>
      <c r="C121" s="177"/>
      <c r="D121" s="31"/>
      <c r="E121" s="178" t="str">
        <f>IF($C121="","",VLOOKUP($C121,分類コード!$B$1:$C$11,2,0))</f>
        <v/>
      </c>
      <c r="F121" s="30"/>
      <c r="G121" s="28"/>
      <c r="H121" s="11"/>
      <c r="I121" s="28"/>
      <c r="M121" s="31"/>
      <c r="N121" s="31"/>
      <c r="O121" s="31"/>
      <c r="P121" s="31"/>
      <c r="Q121" s="31"/>
      <c r="R121" s="31"/>
      <c r="S121" s="31"/>
      <c r="T121" s="31"/>
      <c r="U121" s="31"/>
      <c r="Y121" s="31"/>
      <c r="Z121" s="31"/>
      <c r="AA121" s="31"/>
    </row>
    <row r="122" spans="1:27" s="6" customFormat="1">
      <c r="A122" s="10"/>
      <c r="B122" s="10"/>
      <c r="C122" s="177"/>
      <c r="D122" s="31"/>
      <c r="E122" s="178" t="str">
        <f>IF($C122="","",VLOOKUP($C122,分類コード!$B$1:$C$11,2,0))</f>
        <v/>
      </c>
      <c r="F122" s="30"/>
      <c r="G122" s="28"/>
      <c r="H122" s="11"/>
      <c r="I122" s="28"/>
      <c r="M122" s="31"/>
      <c r="N122" s="31"/>
      <c r="O122" s="31"/>
      <c r="P122" s="31"/>
      <c r="Q122" s="31"/>
      <c r="R122" s="31"/>
      <c r="S122" s="31"/>
      <c r="T122" s="31"/>
      <c r="U122" s="31"/>
      <c r="Y122" s="31"/>
      <c r="Z122" s="31"/>
      <c r="AA122" s="31"/>
    </row>
    <row r="123" spans="1:27" s="6" customFormat="1">
      <c r="A123" s="10"/>
      <c r="B123" s="10"/>
      <c r="C123" s="177"/>
      <c r="D123" s="31"/>
      <c r="E123" s="178" t="str">
        <f>IF($C123="","",VLOOKUP($C123,分類コード!$B$1:$C$11,2,0))</f>
        <v/>
      </c>
      <c r="F123" s="30"/>
      <c r="G123" s="28"/>
      <c r="H123" s="11"/>
      <c r="I123" s="28"/>
      <c r="M123" s="31"/>
      <c r="N123" s="31"/>
      <c r="O123" s="31"/>
      <c r="P123" s="31"/>
      <c r="Q123" s="31"/>
      <c r="R123" s="31"/>
      <c r="S123" s="31"/>
      <c r="T123" s="31"/>
      <c r="U123" s="31"/>
      <c r="Y123" s="31"/>
      <c r="Z123" s="31"/>
      <c r="AA123" s="31"/>
    </row>
    <row r="124" spans="1:27" s="6" customFormat="1">
      <c r="A124" s="10"/>
      <c r="B124" s="10"/>
      <c r="C124" s="177"/>
      <c r="D124" s="31"/>
      <c r="E124" s="178" t="str">
        <f>IF($C124="","",VLOOKUP($C124,分類コード!$B$1:$C$11,2,0))</f>
        <v/>
      </c>
      <c r="F124" s="30"/>
      <c r="G124" s="28"/>
      <c r="H124" s="11"/>
      <c r="I124" s="28"/>
      <c r="M124" s="31"/>
      <c r="N124" s="31"/>
      <c r="O124" s="31"/>
      <c r="P124" s="31"/>
      <c r="Q124" s="31"/>
      <c r="R124" s="31"/>
      <c r="S124" s="31"/>
      <c r="T124" s="31"/>
      <c r="U124" s="31"/>
      <c r="Y124" s="31"/>
      <c r="Z124" s="31"/>
      <c r="AA124" s="31"/>
    </row>
    <row r="125" spans="1:27" s="6" customFormat="1">
      <c r="A125" s="10"/>
      <c r="B125" s="10"/>
      <c r="C125" s="177"/>
      <c r="D125" s="31"/>
      <c r="E125" s="178" t="str">
        <f>IF($C125="","",VLOOKUP($C125,分類コード!$B$1:$C$11,2,0))</f>
        <v/>
      </c>
      <c r="F125" s="30"/>
      <c r="G125" s="28"/>
      <c r="H125" s="11"/>
      <c r="I125" s="28"/>
      <c r="M125" s="31"/>
      <c r="N125" s="31"/>
      <c r="O125" s="31"/>
      <c r="P125" s="31"/>
      <c r="Q125" s="31"/>
      <c r="R125" s="31"/>
      <c r="S125" s="31"/>
      <c r="T125" s="31"/>
      <c r="U125" s="31"/>
      <c r="Y125" s="31"/>
      <c r="Z125" s="31"/>
      <c r="AA125" s="31"/>
    </row>
    <row r="126" spans="1:27" s="6" customFormat="1">
      <c r="A126" s="10"/>
      <c r="B126" s="10"/>
      <c r="C126" s="177"/>
      <c r="D126" s="31"/>
      <c r="E126" s="178" t="str">
        <f>IF($C126="","",VLOOKUP($C126,分類コード!$B$1:$C$11,2,0))</f>
        <v/>
      </c>
      <c r="F126" s="30"/>
      <c r="G126" s="28"/>
      <c r="H126" s="11"/>
      <c r="I126" s="28"/>
      <c r="M126" s="31"/>
      <c r="N126" s="31"/>
      <c r="O126" s="31"/>
      <c r="P126" s="31"/>
      <c r="Q126" s="31"/>
      <c r="R126" s="31"/>
      <c r="S126" s="31"/>
      <c r="T126" s="31"/>
      <c r="U126" s="31"/>
      <c r="Y126" s="31"/>
      <c r="Z126" s="31"/>
      <c r="AA126" s="31"/>
    </row>
    <row r="127" spans="1:27" s="6" customFormat="1">
      <c r="A127" s="10"/>
      <c r="B127" s="10"/>
      <c r="C127" s="177"/>
      <c r="D127" s="31"/>
      <c r="E127" s="178" t="str">
        <f>IF($C127="","",VLOOKUP($C127,分類コード!$B$1:$C$11,2,0))</f>
        <v/>
      </c>
      <c r="F127" s="30"/>
      <c r="G127" s="28"/>
      <c r="H127" s="11"/>
      <c r="I127" s="28"/>
      <c r="M127" s="31"/>
      <c r="N127" s="31"/>
      <c r="O127" s="31"/>
      <c r="P127" s="31"/>
      <c r="Q127" s="31"/>
      <c r="R127" s="31"/>
      <c r="S127" s="31"/>
      <c r="T127" s="31"/>
      <c r="U127" s="31"/>
      <c r="Y127" s="31"/>
      <c r="Z127" s="31"/>
      <c r="AA127" s="31"/>
    </row>
    <row r="128" spans="1:27" s="6" customFormat="1">
      <c r="A128" s="10"/>
      <c r="B128" s="10"/>
      <c r="C128" s="177"/>
      <c r="D128" s="31"/>
      <c r="E128" s="178" t="str">
        <f>IF($C128="","",VLOOKUP($C128,分類コード!$B$1:$C$11,2,0))</f>
        <v/>
      </c>
      <c r="F128" s="30"/>
      <c r="G128" s="28"/>
      <c r="H128" s="11"/>
      <c r="I128" s="28"/>
      <c r="M128" s="31"/>
      <c r="N128" s="31"/>
      <c r="O128" s="31"/>
      <c r="P128" s="31"/>
      <c r="Q128" s="31"/>
      <c r="R128" s="31"/>
      <c r="S128" s="31"/>
      <c r="T128" s="31"/>
      <c r="U128" s="31"/>
      <c r="Y128" s="31"/>
      <c r="Z128" s="31"/>
      <c r="AA128" s="31"/>
    </row>
    <row r="129" spans="1:27" s="6" customFormat="1">
      <c r="A129" s="10"/>
      <c r="B129" s="10"/>
      <c r="C129" s="177"/>
      <c r="D129" s="31"/>
      <c r="E129" s="178" t="str">
        <f>IF($C129="","",VLOOKUP($C129,分類コード!$B$1:$C$11,2,0))</f>
        <v/>
      </c>
      <c r="F129" s="30"/>
      <c r="G129" s="28"/>
      <c r="H129" s="11"/>
      <c r="I129" s="28"/>
      <c r="M129" s="31"/>
      <c r="N129" s="31"/>
      <c r="O129" s="31"/>
      <c r="P129" s="31"/>
      <c r="Q129" s="31"/>
      <c r="R129" s="31"/>
      <c r="S129" s="31"/>
      <c r="T129" s="31"/>
      <c r="U129" s="31"/>
      <c r="Y129" s="31"/>
      <c r="Z129" s="31"/>
      <c r="AA129" s="31"/>
    </row>
    <row r="130" spans="1:27" s="6" customFormat="1">
      <c r="A130" s="10"/>
      <c r="B130" s="10"/>
      <c r="C130" s="177"/>
      <c r="D130" s="31"/>
      <c r="E130" s="178" t="str">
        <f>IF($C130="","",VLOOKUP($C130,分類コード!$B$1:$C$11,2,0))</f>
        <v/>
      </c>
      <c r="F130" s="27"/>
      <c r="G130" s="28"/>
      <c r="H130" s="11"/>
      <c r="I130" s="28"/>
      <c r="M130" s="31"/>
      <c r="N130" s="31"/>
      <c r="O130" s="31"/>
      <c r="P130" s="31"/>
      <c r="Q130" s="31"/>
      <c r="R130" s="31"/>
      <c r="S130" s="31"/>
      <c r="T130" s="31"/>
      <c r="U130" s="31"/>
      <c r="Y130" s="31"/>
      <c r="Z130" s="31"/>
      <c r="AA130" s="31"/>
    </row>
    <row r="131" spans="1:27" s="6" customFormat="1">
      <c r="A131" s="10"/>
      <c r="B131" s="10"/>
      <c r="C131" s="177"/>
      <c r="D131" s="31"/>
      <c r="E131" s="178" t="str">
        <f>IF($C131="","",VLOOKUP($C131,分類コード!$B$1:$C$11,2,0))</f>
        <v/>
      </c>
      <c r="F131" s="30"/>
      <c r="G131" s="28"/>
      <c r="H131" s="11"/>
      <c r="I131" s="28"/>
      <c r="M131" s="31"/>
      <c r="N131" s="31"/>
      <c r="O131" s="31"/>
      <c r="P131" s="31"/>
      <c r="Q131" s="31"/>
      <c r="R131" s="31"/>
      <c r="S131" s="31"/>
      <c r="T131" s="31"/>
      <c r="U131" s="31"/>
      <c r="Y131" s="31"/>
      <c r="Z131" s="31"/>
      <c r="AA131" s="31"/>
    </row>
    <row r="132" spans="1:27" s="6" customFormat="1">
      <c r="A132" s="10"/>
      <c r="B132" s="10"/>
      <c r="C132" s="177"/>
      <c r="D132" s="31"/>
      <c r="E132" s="178" t="str">
        <f>IF($C132="","",VLOOKUP($C132,分類コード!$B$1:$C$11,2,0))</f>
        <v/>
      </c>
      <c r="F132" s="30"/>
      <c r="G132" s="28"/>
      <c r="H132" s="11"/>
      <c r="I132" s="28"/>
      <c r="M132" s="31"/>
      <c r="N132" s="31"/>
      <c r="O132" s="31"/>
      <c r="P132" s="31"/>
      <c r="Q132" s="31"/>
      <c r="R132" s="31"/>
      <c r="S132" s="31"/>
      <c r="T132" s="31"/>
      <c r="U132" s="31"/>
      <c r="Y132" s="31"/>
      <c r="Z132" s="31"/>
      <c r="AA132" s="31"/>
    </row>
    <row r="133" spans="1:27" s="6" customFormat="1">
      <c r="A133" s="10"/>
      <c r="B133" s="10"/>
      <c r="C133" s="177"/>
      <c r="D133" s="31"/>
      <c r="E133" s="178" t="str">
        <f>IF($C133="","",VLOOKUP($C133,分類コード!$B$1:$C$11,2,0))</f>
        <v/>
      </c>
      <c r="F133" s="30"/>
      <c r="G133" s="28"/>
      <c r="H133" s="11"/>
      <c r="I133" s="28"/>
      <c r="M133" s="31"/>
      <c r="N133" s="31"/>
      <c r="O133" s="31"/>
      <c r="P133" s="31"/>
      <c r="Q133" s="31"/>
      <c r="R133" s="31"/>
      <c r="S133" s="31"/>
      <c r="T133" s="31"/>
      <c r="U133" s="31"/>
      <c r="Y133" s="31"/>
      <c r="Z133" s="31"/>
      <c r="AA133" s="31"/>
    </row>
    <row r="134" spans="1:27" s="6" customFormat="1">
      <c r="A134" s="10"/>
      <c r="B134" s="10"/>
      <c r="C134" s="177"/>
      <c r="D134" s="31"/>
      <c r="E134" s="178" t="str">
        <f>IF($C134="","",VLOOKUP($C134,分類コード!$B$1:$C$11,2,0))</f>
        <v/>
      </c>
      <c r="F134" s="30"/>
      <c r="G134" s="28"/>
      <c r="H134" s="11"/>
      <c r="I134" s="28"/>
      <c r="M134" s="31"/>
      <c r="N134" s="31"/>
      <c r="O134" s="31"/>
      <c r="P134" s="31"/>
      <c r="Q134" s="31"/>
      <c r="R134" s="31"/>
      <c r="S134" s="31"/>
      <c r="T134" s="31"/>
      <c r="U134" s="31"/>
      <c r="Y134" s="31"/>
      <c r="Z134" s="31"/>
      <c r="AA134" s="31"/>
    </row>
    <row r="135" spans="1:27" s="6" customFormat="1">
      <c r="A135" s="10"/>
      <c r="B135" s="10"/>
      <c r="C135" s="177"/>
      <c r="D135" s="31"/>
      <c r="E135" s="178" t="str">
        <f>IF($C135="","",VLOOKUP($C135,分類コード!$B$1:$C$11,2,0))</f>
        <v/>
      </c>
      <c r="F135" s="30"/>
      <c r="G135" s="28"/>
      <c r="H135" s="11"/>
      <c r="I135" s="28"/>
      <c r="M135" s="31"/>
      <c r="N135" s="31"/>
      <c r="O135" s="31"/>
      <c r="P135" s="31"/>
      <c r="Q135" s="31"/>
      <c r="R135" s="31"/>
      <c r="S135" s="31"/>
      <c r="T135" s="31"/>
      <c r="U135" s="31"/>
      <c r="Y135" s="31"/>
      <c r="Z135" s="31"/>
      <c r="AA135" s="31"/>
    </row>
    <row r="136" spans="1:27" s="6" customFormat="1">
      <c r="A136" s="10"/>
      <c r="B136" s="10"/>
      <c r="C136" s="177"/>
      <c r="D136" s="31"/>
      <c r="E136" s="178" t="str">
        <f>IF($C136="","",VLOOKUP($C136,分類コード!$B$1:$C$11,2,0))</f>
        <v/>
      </c>
      <c r="F136" s="30"/>
      <c r="G136" s="28"/>
      <c r="H136" s="11"/>
      <c r="I136" s="28"/>
      <c r="M136" s="31"/>
      <c r="N136" s="31"/>
      <c r="O136" s="31"/>
      <c r="P136" s="31"/>
      <c r="Q136" s="31"/>
      <c r="R136" s="31"/>
      <c r="S136" s="31"/>
      <c r="T136" s="31"/>
      <c r="U136" s="31"/>
      <c r="Y136" s="31"/>
      <c r="Z136" s="31"/>
      <c r="AA136" s="31"/>
    </row>
    <row r="137" spans="1:27" s="6" customFormat="1">
      <c r="A137" s="10"/>
      <c r="B137" s="10"/>
      <c r="C137" s="177"/>
      <c r="D137" s="31"/>
      <c r="E137" s="178" t="str">
        <f>IF($C137="","",VLOOKUP($C137,分類コード!$B$1:$C$11,2,0))</f>
        <v/>
      </c>
      <c r="F137" s="30"/>
      <c r="G137" s="28"/>
      <c r="H137" s="11"/>
      <c r="I137" s="28"/>
      <c r="M137" s="31"/>
      <c r="N137" s="31"/>
      <c r="O137" s="31"/>
      <c r="P137" s="31"/>
      <c r="Q137" s="31"/>
      <c r="R137" s="31"/>
      <c r="S137" s="31"/>
      <c r="T137" s="31"/>
      <c r="U137" s="31"/>
      <c r="Y137" s="31"/>
      <c r="Z137" s="31"/>
      <c r="AA137" s="31"/>
    </row>
    <row r="138" spans="1:27" s="6" customFormat="1">
      <c r="A138" s="10"/>
      <c r="B138" s="10"/>
      <c r="C138" s="177"/>
      <c r="D138" s="31"/>
      <c r="E138" s="178" t="str">
        <f>IF($C138="","",VLOOKUP($C138,分類コード!$B$1:$C$11,2,0))</f>
        <v/>
      </c>
      <c r="F138" s="30"/>
      <c r="G138" s="28"/>
      <c r="H138" s="11"/>
      <c r="I138" s="28"/>
      <c r="M138" s="31"/>
      <c r="N138" s="31"/>
      <c r="O138" s="31"/>
      <c r="P138" s="31"/>
      <c r="Q138" s="31"/>
      <c r="R138" s="31"/>
      <c r="S138" s="31"/>
      <c r="T138" s="31"/>
      <c r="U138" s="31"/>
      <c r="Y138" s="31"/>
      <c r="Z138" s="31"/>
      <c r="AA138" s="31"/>
    </row>
    <row r="139" spans="1:27" s="6" customFormat="1">
      <c r="A139" s="10"/>
      <c r="B139" s="10"/>
      <c r="C139" s="177"/>
      <c r="D139" s="31"/>
      <c r="E139" s="178" t="str">
        <f>IF($C139="","",VLOOKUP($C139,分類コード!$B$1:$C$11,2,0))</f>
        <v/>
      </c>
      <c r="F139" s="30"/>
      <c r="G139" s="28"/>
      <c r="H139" s="11"/>
      <c r="I139" s="28"/>
      <c r="M139" s="31"/>
      <c r="N139" s="31"/>
      <c r="O139" s="31"/>
      <c r="P139" s="31"/>
      <c r="Q139" s="31"/>
      <c r="R139" s="31"/>
      <c r="S139" s="31"/>
      <c r="T139" s="31"/>
      <c r="U139" s="31"/>
      <c r="Y139" s="31"/>
      <c r="Z139" s="31"/>
      <c r="AA139" s="31"/>
    </row>
    <row r="140" spans="1:27" s="6" customFormat="1">
      <c r="A140" s="10"/>
      <c r="B140" s="10"/>
      <c r="C140" s="177"/>
      <c r="D140" s="31"/>
      <c r="E140" s="178" t="str">
        <f>IF($C140="","",VLOOKUP($C140,分類コード!$B$1:$C$11,2,0))</f>
        <v/>
      </c>
      <c r="F140" s="30"/>
      <c r="G140" s="28"/>
      <c r="H140" s="11"/>
      <c r="I140" s="28"/>
      <c r="M140" s="31"/>
      <c r="N140" s="31"/>
      <c r="O140" s="31"/>
      <c r="P140" s="31"/>
      <c r="Q140" s="31"/>
      <c r="R140" s="31"/>
      <c r="S140" s="31"/>
      <c r="T140" s="31"/>
      <c r="U140" s="31"/>
      <c r="Y140" s="31"/>
      <c r="Z140" s="31"/>
      <c r="AA140" s="31"/>
    </row>
    <row r="141" spans="1:27" s="6" customFormat="1">
      <c r="A141" s="10"/>
      <c r="B141" s="10"/>
      <c r="C141" s="177"/>
      <c r="D141" s="31"/>
      <c r="E141" s="178" t="str">
        <f>IF($C141="","",VLOOKUP($C141,分類コード!$B$1:$C$11,2,0))</f>
        <v/>
      </c>
      <c r="F141" s="30"/>
      <c r="G141" s="28"/>
      <c r="H141" s="11"/>
      <c r="I141" s="28"/>
      <c r="M141" s="31"/>
      <c r="N141" s="31"/>
      <c r="O141" s="31"/>
      <c r="P141" s="31"/>
      <c r="Q141" s="31"/>
      <c r="R141" s="31"/>
      <c r="S141" s="31"/>
      <c r="T141" s="31"/>
      <c r="U141" s="31"/>
      <c r="Y141" s="31"/>
      <c r="Z141" s="31"/>
      <c r="AA141" s="31"/>
    </row>
    <row r="142" spans="1:27" s="6" customFormat="1">
      <c r="A142" s="10"/>
      <c r="B142" s="10"/>
      <c r="C142" s="177"/>
      <c r="D142" s="31"/>
      <c r="E142" s="178" t="str">
        <f>IF($C142="","",VLOOKUP($C142,分類コード!$B$1:$C$11,2,0))</f>
        <v/>
      </c>
      <c r="F142" s="30"/>
      <c r="G142" s="28"/>
      <c r="H142" s="11"/>
      <c r="I142" s="28"/>
      <c r="M142" s="31"/>
      <c r="N142" s="31"/>
      <c r="O142" s="31"/>
      <c r="P142" s="31"/>
      <c r="Q142" s="31"/>
      <c r="R142" s="31"/>
      <c r="S142" s="31"/>
      <c r="T142" s="31"/>
      <c r="U142" s="31"/>
      <c r="Y142" s="31"/>
      <c r="Z142" s="31"/>
      <c r="AA142" s="31"/>
    </row>
    <row r="143" spans="1:27" s="6" customFormat="1">
      <c r="A143" s="10"/>
      <c r="B143" s="10"/>
      <c r="C143" s="177"/>
      <c r="D143" s="31"/>
      <c r="E143" s="178" t="str">
        <f>IF($C143="","",VLOOKUP($C143,分類コード!$B$1:$C$11,2,0))</f>
        <v/>
      </c>
      <c r="F143" s="30"/>
      <c r="G143" s="28"/>
      <c r="H143" s="11"/>
      <c r="I143" s="28"/>
      <c r="M143" s="31"/>
      <c r="N143" s="31"/>
      <c r="O143" s="31"/>
      <c r="P143" s="31"/>
      <c r="Q143" s="31"/>
      <c r="R143" s="31"/>
      <c r="S143" s="31"/>
      <c r="T143" s="31"/>
      <c r="U143" s="31"/>
      <c r="Y143" s="31"/>
      <c r="Z143" s="31"/>
      <c r="AA143" s="31"/>
    </row>
    <row r="144" spans="1:27" s="6" customFormat="1">
      <c r="A144" s="10"/>
      <c r="B144" s="10"/>
      <c r="C144" s="177"/>
      <c r="D144" s="31"/>
      <c r="E144" s="178" t="str">
        <f>IF($C144="","",VLOOKUP($C144,分類コード!$B$1:$C$11,2,0))</f>
        <v/>
      </c>
      <c r="F144" s="30"/>
      <c r="G144" s="28"/>
      <c r="H144" s="11"/>
      <c r="I144" s="28"/>
      <c r="M144" s="31"/>
      <c r="N144" s="31"/>
      <c r="O144" s="31"/>
      <c r="P144" s="31"/>
      <c r="Q144" s="31"/>
      <c r="R144" s="31"/>
      <c r="S144" s="31"/>
      <c r="T144" s="31"/>
      <c r="U144" s="31"/>
      <c r="Y144" s="31"/>
      <c r="Z144" s="31"/>
      <c r="AA144" s="31"/>
    </row>
    <row r="145" spans="1:27" s="6" customFormat="1">
      <c r="A145" s="10"/>
      <c r="B145" s="10"/>
      <c r="C145" s="177"/>
      <c r="D145" s="31"/>
      <c r="E145" s="178" t="str">
        <f>IF($C145="","",VLOOKUP($C145,分類コード!$B$1:$C$11,2,0))</f>
        <v/>
      </c>
      <c r="F145" s="30"/>
      <c r="G145" s="28"/>
      <c r="H145" s="11"/>
      <c r="I145" s="28"/>
      <c r="M145" s="31"/>
      <c r="N145" s="31"/>
      <c r="O145" s="31"/>
      <c r="P145" s="31"/>
      <c r="Q145" s="31"/>
      <c r="R145" s="31"/>
      <c r="S145" s="31"/>
      <c r="T145" s="31"/>
      <c r="U145" s="31"/>
      <c r="Y145" s="31"/>
      <c r="Z145" s="31"/>
      <c r="AA145" s="31"/>
    </row>
    <row r="146" spans="1:27" s="6" customFormat="1">
      <c r="A146" s="10"/>
      <c r="B146" s="10"/>
      <c r="C146" s="177"/>
      <c r="D146" s="31"/>
      <c r="E146" s="178" t="str">
        <f>IF($C146="","",VLOOKUP($C146,分類コード!$B$1:$C$11,2,0))</f>
        <v/>
      </c>
      <c r="F146" s="30"/>
      <c r="G146" s="28"/>
      <c r="H146" s="11"/>
      <c r="I146" s="28"/>
      <c r="M146" s="31"/>
      <c r="N146" s="31"/>
      <c r="O146" s="31"/>
      <c r="P146" s="31"/>
      <c r="Q146" s="31"/>
      <c r="R146" s="31"/>
      <c r="S146" s="31"/>
      <c r="T146" s="31"/>
      <c r="U146" s="31"/>
      <c r="Y146" s="31"/>
      <c r="Z146" s="31"/>
      <c r="AA146" s="31"/>
    </row>
    <row r="147" spans="1:27" s="6" customFormat="1">
      <c r="A147" s="10"/>
      <c r="B147" s="10"/>
      <c r="C147" s="177"/>
      <c r="D147" s="31"/>
      <c r="E147" s="178" t="str">
        <f>IF($C147="","",VLOOKUP($C147,分類コード!$B$1:$C$11,2,0))</f>
        <v/>
      </c>
      <c r="F147" s="30"/>
      <c r="G147" s="28"/>
      <c r="H147" s="11"/>
      <c r="I147" s="28"/>
      <c r="M147" s="31"/>
      <c r="N147" s="31"/>
      <c r="O147" s="31"/>
      <c r="P147" s="31"/>
      <c r="Q147" s="31"/>
      <c r="R147" s="31"/>
      <c r="S147" s="31"/>
      <c r="T147" s="31"/>
      <c r="U147" s="31"/>
      <c r="Y147" s="31"/>
      <c r="Z147" s="31"/>
      <c r="AA147" s="31"/>
    </row>
    <row r="148" spans="1:27" s="6" customFormat="1">
      <c r="A148" s="10"/>
      <c r="B148" s="10"/>
      <c r="C148" s="177"/>
      <c r="D148" s="31"/>
      <c r="E148" s="178" t="str">
        <f>IF($C148="","",VLOOKUP($C148,分類コード!$B$1:$C$11,2,0))</f>
        <v/>
      </c>
      <c r="F148" s="30"/>
      <c r="G148" s="28"/>
      <c r="H148" s="11"/>
      <c r="I148" s="28"/>
      <c r="M148" s="31"/>
      <c r="N148" s="31"/>
      <c r="O148" s="31"/>
      <c r="P148" s="31"/>
      <c r="Q148" s="31"/>
      <c r="R148" s="31"/>
      <c r="S148" s="31"/>
      <c r="T148" s="31"/>
      <c r="U148" s="31"/>
      <c r="Y148" s="31"/>
      <c r="Z148" s="31"/>
      <c r="AA148" s="31"/>
    </row>
    <row r="149" spans="1:27" s="6" customFormat="1">
      <c r="A149" s="10"/>
      <c r="B149" s="10"/>
      <c r="C149" s="177"/>
      <c r="D149" s="31"/>
      <c r="E149" s="178" t="str">
        <f>IF($C149="","",VLOOKUP($C149,分類コード!$B$1:$C$11,2,0))</f>
        <v/>
      </c>
      <c r="F149" s="30"/>
      <c r="G149" s="28"/>
      <c r="H149" s="11"/>
      <c r="I149" s="28"/>
      <c r="M149" s="31"/>
      <c r="N149" s="31"/>
      <c r="O149" s="31"/>
      <c r="P149" s="31"/>
      <c r="Q149" s="31"/>
      <c r="R149" s="31"/>
      <c r="S149" s="31"/>
      <c r="T149" s="31"/>
      <c r="U149" s="31"/>
      <c r="Y149" s="31"/>
      <c r="Z149" s="31"/>
      <c r="AA149" s="31"/>
    </row>
    <row r="150" spans="1:27" s="6" customFormat="1">
      <c r="A150" s="10"/>
      <c r="B150" s="10"/>
      <c r="C150" s="177"/>
      <c r="D150" s="31"/>
      <c r="E150" s="178" t="str">
        <f>IF($C150="","",VLOOKUP($C150,分類コード!$B$1:$C$11,2,0))</f>
        <v/>
      </c>
      <c r="F150" s="30"/>
      <c r="G150" s="28"/>
      <c r="H150" s="11"/>
      <c r="I150" s="28"/>
      <c r="M150" s="31"/>
      <c r="N150" s="31"/>
      <c r="O150" s="31"/>
      <c r="P150" s="31"/>
      <c r="Q150" s="31"/>
      <c r="R150" s="31"/>
      <c r="S150" s="31"/>
      <c r="T150" s="31"/>
      <c r="U150" s="31"/>
      <c r="Y150" s="31"/>
      <c r="Z150" s="31"/>
      <c r="AA150" s="31"/>
    </row>
    <row r="151" spans="1:27" s="6" customFormat="1">
      <c r="A151" s="10"/>
      <c r="B151" s="10"/>
      <c r="C151" s="177"/>
      <c r="D151" s="31"/>
      <c r="E151" s="178" t="str">
        <f>IF($C151="","",VLOOKUP($C151,分類コード!$B$1:$C$11,2,0))</f>
        <v/>
      </c>
      <c r="F151" s="30"/>
      <c r="G151" s="28"/>
      <c r="H151" s="11"/>
      <c r="I151" s="28"/>
      <c r="M151" s="31"/>
      <c r="N151" s="31"/>
      <c r="O151" s="31"/>
      <c r="P151" s="31"/>
      <c r="Q151" s="31"/>
      <c r="R151" s="31"/>
      <c r="S151" s="31"/>
      <c r="T151" s="31"/>
      <c r="U151" s="31"/>
      <c r="Y151" s="31"/>
      <c r="Z151" s="31"/>
      <c r="AA151" s="31"/>
    </row>
    <row r="152" spans="1:27" s="6" customFormat="1">
      <c r="A152" s="10"/>
      <c r="B152" s="10"/>
      <c r="C152" s="177"/>
      <c r="D152" s="31"/>
      <c r="E152" s="178" t="str">
        <f>IF($C152="","",VLOOKUP($C152,分類コード!$B$1:$C$11,2,0))</f>
        <v/>
      </c>
      <c r="F152" s="30"/>
      <c r="G152" s="28"/>
      <c r="H152" s="13"/>
      <c r="I152" s="28"/>
      <c r="M152" s="31"/>
      <c r="N152" s="31"/>
      <c r="O152" s="31"/>
      <c r="P152" s="31"/>
      <c r="Q152" s="31"/>
      <c r="R152" s="31"/>
      <c r="S152" s="31"/>
      <c r="T152" s="31"/>
      <c r="U152" s="31"/>
      <c r="Y152" s="31"/>
      <c r="Z152" s="31"/>
      <c r="AA152" s="31"/>
    </row>
    <row r="153" spans="1:27" s="6" customFormat="1">
      <c r="A153" s="10"/>
      <c r="B153" s="10"/>
      <c r="C153" s="177"/>
      <c r="D153" s="31"/>
      <c r="E153" s="178" t="str">
        <f>IF($C153="","",VLOOKUP($C153,分類コード!$B$1:$C$11,2,0))</f>
        <v/>
      </c>
      <c r="F153" s="30"/>
      <c r="G153" s="28"/>
      <c r="H153" s="13"/>
      <c r="I153" s="28"/>
      <c r="M153" s="31"/>
      <c r="N153" s="31"/>
      <c r="O153" s="31"/>
      <c r="P153" s="31"/>
      <c r="Q153" s="31"/>
      <c r="R153" s="31"/>
      <c r="S153" s="31"/>
      <c r="T153" s="31"/>
      <c r="U153" s="31"/>
      <c r="Y153" s="31"/>
      <c r="Z153" s="31"/>
      <c r="AA153" s="31"/>
    </row>
    <row r="154" spans="1:27" s="6" customFormat="1">
      <c r="A154" s="10"/>
      <c r="B154" s="10"/>
      <c r="C154" s="177"/>
      <c r="D154" s="31"/>
      <c r="E154" s="178" t="str">
        <f>IF($C154="","",VLOOKUP($C154,分類コード!$B$1:$C$11,2,0))</f>
        <v/>
      </c>
      <c r="F154" s="30"/>
      <c r="G154" s="28"/>
      <c r="H154" s="13"/>
      <c r="I154" s="28"/>
      <c r="M154" s="31"/>
      <c r="N154" s="31"/>
      <c r="O154" s="31"/>
      <c r="P154" s="31"/>
      <c r="Q154" s="31"/>
      <c r="R154" s="31"/>
      <c r="S154" s="31"/>
      <c r="T154" s="31"/>
      <c r="U154" s="31"/>
      <c r="Y154" s="31"/>
      <c r="Z154" s="31"/>
      <c r="AA154" s="31"/>
    </row>
    <row r="155" spans="1:27" s="6" customFormat="1">
      <c r="A155" s="10"/>
      <c r="B155" s="10"/>
      <c r="C155" s="177"/>
      <c r="D155" s="31"/>
      <c r="E155" s="178" t="str">
        <f>IF($C155="","",VLOOKUP($C155,分類コード!$B$1:$C$11,2,0))</f>
        <v/>
      </c>
      <c r="F155" s="30"/>
      <c r="G155" s="28"/>
      <c r="H155" s="13"/>
      <c r="I155" s="28"/>
      <c r="M155" s="31"/>
      <c r="N155" s="31"/>
      <c r="O155" s="31"/>
      <c r="P155" s="31"/>
      <c r="Q155" s="31"/>
      <c r="R155" s="31"/>
      <c r="S155" s="31"/>
      <c r="T155" s="31"/>
      <c r="U155" s="31"/>
      <c r="Y155" s="31"/>
      <c r="Z155" s="31"/>
      <c r="AA155" s="31"/>
    </row>
    <row r="156" spans="1:27" s="6" customFormat="1">
      <c r="A156" s="10"/>
      <c r="B156" s="10"/>
      <c r="C156" s="177"/>
      <c r="D156" s="31"/>
      <c r="E156" s="178" t="str">
        <f>IF($C156="","",VLOOKUP($C156,分類コード!$B$1:$C$11,2,0))</f>
        <v/>
      </c>
      <c r="F156" s="30"/>
      <c r="G156" s="28"/>
      <c r="H156" s="13"/>
      <c r="I156" s="28"/>
      <c r="M156" s="31"/>
      <c r="N156" s="31"/>
      <c r="O156" s="31"/>
      <c r="P156" s="31"/>
      <c r="Q156" s="31"/>
      <c r="R156" s="31"/>
      <c r="S156" s="31"/>
      <c r="T156" s="31"/>
      <c r="U156" s="31"/>
      <c r="Y156" s="31"/>
      <c r="Z156" s="31"/>
      <c r="AA156" s="31"/>
    </row>
    <row r="157" spans="1:27" s="6" customFormat="1">
      <c r="A157" s="10"/>
      <c r="B157" s="10"/>
      <c r="C157" s="177"/>
      <c r="D157" s="31"/>
      <c r="E157" s="178" t="str">
        <f>IF($C157="","",VLOOKUP($C157,分類コード!$B$1:$C$11,2,0))</f>
        <v/>
      </c>
      <c r="F157" s="30"/>
      <c r="G157" s="28"/>
      <c r="H157" s="13"/>
      <c r="I157" s="28"/>
      <c r="M157" s="31"/>
      <c r="N157" s="31"/>
      <c r="O157" s="31"/>
      <c r="P157" s="31"/>
      <c r="Q157" s="31"/>
      <c r="R157" s="31"/>
      <c r="S157" s="31"/>
      <c r="T157" s="31"/>
      <c r="U157" s="31"/>
      <c r="Y157" s="31"/>
      <c r="Z157" s="31"/>
      <c r="AA157" s="31"/>
    </row>
    <row r="158" spans="1:27" s="6" customFormat="1">
      <c r="A158" s="10"/>
      <c r="B158" s="10"/>
      <c r="C158" s="177"/>
      <c r="D158" s="31"/>
      <c r="E158" s="178" t="str">
        <f>IF($C158="","",VLOOKUP($C158,分類コード!$B$1:$C$11,2,0))</f>
        <v/>
      </c>
      <c r="F158" s="30"/>
      <c r="G158" s="28"/>
      <c r="H158" s="13"/>
      <c r="I158" s="28"/>
      <c r="M158" s="31"/>
      <c r="N158" s="31"/>
      <c r="O158" s="31"/>
      <c r="P158" s="31"/>
      <c r="Q158" s="31"/>
      <c r="R158" s="31"/>
      <c r="S158" s="31"/>
      <c r="T158" s="31"/>
      <c r="U158" s="31"/>
      <c r="Y158" s="31"/>
      <c r="Z158" s="31"/>
      <c r="AA158" s="31"/>
    </row>
    <row r="159" spans="1:27" s="6" customFormat="1">
      <c r="A159" s="10"/>
      <c r="B159" s="10"/>
      <c r="C159" s="177"/>
      <c r="D159" s="31"/>
      <c r="E159" s="178" t="str">
        <f>IF($C159="","",VLOOKUP($C159,分類コード!$B$1:$C$11,2,0))</f>
        <v/>
      </c>
      <c r="F159" s="30"/>
      <c r="G159" s="28"/>
      <c r="H159" s="13"/>
      <c r="I159" s="28"/>
      <c r="M159" s="31"/>
      <c r="N159" s="31"/>
      <c r="O159" s="31"/>
      <c r="P159" s="31"/>
      <c r="Q159" s="31"/>
      <c r="R159" s="31"/>
      <c r="S159" s="31"/>
      <c r="T159" s="31"/>
      <c r="U159" s="31"/>
      <c r="Y159" s="31"/>
      <c r="Z159" s="31"/>
      <c r="AA159" s="31"/>
    </row>
    <row r="160" spans="1:27" s="6" customFormat="1">
      <c r="A160" s="10"/>
      <c r="B160" s="10"/>
      <c r="C160" s="177"/>
      <c r="D160" s="31"/>
      <c r="E160" s="178" t="str">
        <f>IF($C160="","",VLOOKUP($C160,分類コード!$B$1:$C$11,2,0))</f>
        <v/>
      </c>
      <c r="F160" s="30"/>
      <c r="G160" s="28"/>
      <c r="H160" s="13"/>
      <c r="I160" s="28"/>
      <c r="M160" s="31"/>
      <c r="N160" s="31"/>
      <c r="O160" s="31"/>
      <c r="P160" s="31"/>
      <c r="Q160" s="31"/>
      <c r="R160" s="31"/>
      <c r="S160" s="31"/>
      <c r="T160" s="31"/>
      <c r="U160" s="31"/>
      <c r="Y160" s="31"/>
      <c r="Z160" s="31"/>
      <c r="AA160" s="31"/>
    </row>
    <row r="161" spans="1:27" s="6" customFormat="1">
      <c r="A161" s="10"/>
      <c r="B161" s="10"/>
      <c r="C161" s="177"/>
      <c r="D161" s="31"/>
      <c r="E161" s="178" t="str">
        <f>IF($C161="","",VLOOKUP($C161,分類コード!$B$1:$C$11,2,0))</f>
        <v/>
      </c>
      <c r="F161" s="30"/>
      <c r="G161" s="28"/>
      <c r="H161" s="13"/>
      <c r="I161" s="28"/>
      <c r="M161" s="31"/>
      <c r="N161" s="31"/>
      <c r="O161" s="31"/>
      <c r="P161" s="31"/>
      <c r="Q161" s="31"/>
      <c r="R161" s="31"/>
      <c r="S161" s="31"/>
      <c r="T161" s="31"/>
      <c r="U161" s="31"/>
      <c r="Y161" s="31"/>
      <c r="Z161" s="31"/>
      <c r="AA161" s="31"/>
    </row>
    <row r="162" spans="1:27" s="6" customFormat="1">
      <c r="A162" s="10"/>
      <c r="B162" s="10"/>
      <c r="C162" s="177"/>
      <c r="D162" s="31"/>
      <c r="E162" s="178" t="str">
        <f>IF($C162="","",VLOOKUP($C162,分類コード!$B$1:$C$11,2,0))</f>
        <v/>
      </c>
      <c r="F162" s="30"/>
      <c r="G162" s="28"/>
      <c r="H162" s="13"/>
      <c r="I162" s="28"/>
      <c r="M162" s="31"/>
      <c r="N162" s="31"/>
      <c r="O162" s="31"/>
      <c r="P162" s="31"/>
      <c r="Q162" s="31"/>
      <c r="R162" s="31"/>
      <c r="S162" s="31"/>
      <c r="T162" s="31"/>
      <c r="U162" s="31"/>
      <c r="Y162" s="31"/>
      <c r="Z162" s="31"/>
      <c r="AA162" s="31"/>
    </row>
    <row r="163" spans="1:27" s="6" customFormat="1">
      <c r="A163" s="10"/>
      <c r="B163" s="10"/>
      <c r="C163" s="177"/>
      <c r="D163" s="31"/>
      <c r="E163" s="178" t="str">
        <f>IF($C163="","",VLOOKUP($C163,分類コード!$B$1:$C$11,2,0))</f>
        <v/>
      </c>
      <c r="F163" s="30"/>
      <c r="G163" s="28"/>
      <c r="H163" s="13"/>
      <c r="I163" s="28"/>
      <c r="M163" s="31"/>
      <c r="N163" s="31"/>
      <c r="O163" s="31"/>
      <c r="P163" s="31"/>
      <c r="Q163" s="31"/>
      <c r="R163" s="31"/>
      <c r="S163" s="31"/>
      <c r="T163" s="31"/>
      <c r="U163" s="31"/>
      <c r="Y163" s="31"/>
      <c r="Z163" s="31"/>
      <c r="AA163" s="31"/>
    </row>
    <row r="164" spans="1:27" s="6" customFormat="1">
      <c r="A164" s="10"/>
      <c r="B164" s="10"/>
      <c r="C164" s="177"/>
      <c r="D164" s="31"/>
      <c r="E164" s="178" t="str">
        <f>IF($C164="","",VLOOKUP($C164,分類コード!$B$1:$C$11,2,0))</f>
        <v/>
      </c>
      <c r="F164" s="30"/>
      <c r="G164" s="28"/>
      <c r="H164" s="13"/>
      <c r="I164" s="28"/>
      <c r="M164" s="31"/>
      <c r="N164" s="31"/>
      <c r="O164" s="31"/>
      <c r="P164" s="31"/>
      <c r="Q164" s="31"/>
      <c r="R164" s="31"/>
      <c r="S164" s="31"/>
      <c r="T164" s="31"/>
      <c r="U164" s="31"/>
      <c r="Y164" s="31"/>
      <c r="Z164" s="31"/>
      <c r="AA164" s="31"/>
    </row>
    <row r="165" spans="1:27" s="6" customFormat="1">
      <c r="A165" s="10"/>
      <c r="B165" s="10"/>
      <c r="C165" s="177"/>
      <c r="D165" s="31"/>
      <c r="E165" s="178" t="str">
        <f>IF($C165="","",VLOOKUP($C165,分類コード!$B$1:$C$11,2,0))</f>
        <v/>
      </c>
      <c r="F165" s="30"/>
      <c r="G165" s="28"/>
      <c r="H165" s="13"/>
      <c r="I165" s="28"/>
      <c r="M165" s="31"/>
      <c r="N165" s="31"/>
      <c r="O165" s="31"/>
      <c r="P165" s="31"/>
      <c r="Q165" s="31"/>
      <c r="R165" s="31"/>
      <c r="S165" s="31"/>
      <c r="T165" s="31"/>
      <c r="U165" s="31"/>
      <c r="Y165" s="31"/>
      <c r="Z165" s="31"/>
      <c r="AA165" s="31"/>
    </row>
    <row r="166" spans="1:27" s="6" customFormat="1">
      <c r="A166" s="10"/>
      <c r="B166" s="10"/>
      <c r="C166" s="177"/>
      <c r="D166" s="31"/>
      <c r="E166" s="178" t="str">
        <f>IF($C166="","",VLOOKUP($C166,分類コード!$B$1:$C$11,2,0))</f>
        <v/>
      </c>
      <c r="F166" s="30"/>
      <c r="G166" s="28"/>
      <c r="H166" s="13"/>
      <c r="I166" s="28"/>
      <c r="M166" s="31"/>
      <c r="N166" s="31"/>
      <c r="O166" s="31"/>
      <c r="P166" s="31"/>
      <c r="Q166" s="31"/>
      <c r="R166" s="31"/>
      <c r="S166" s="31"/>
      <c r="T166" s="31"/>
      <c r="U166" s="31"/>
      <c r="Y166" s="31"/>
      <c r="Z166" s="31"/>
      <c r="AA166" s="31"/>
    </row>
    <row r="167" spans="1:27" s="6" customFormat="1">
      <c r="A167" s="10"/>
      <c r="B167" s="10"/>
      <c r="C167" s="177"/>
      <c r="D167" s="31"/>
      <c r="E167" s="178" t="str">
        <f>IF($C167="","",VLOOKUP($C167,分類コード!$B$1:$C$11,2,0))</f>
        <v/>
      </c>
      <c r="F167" s="30"/>
      <c r="G167" s="28"/>
      <c r="H167" s="13"/>
      <c r="I167" s="28"/>
      <c r="M167" s="31"/>
      <c r="N167" s="31"/>
      <c r="O167" s="31"/>
      <c r="P167" s="31"/>
      <c r="Q167" s="31"/>
      <c r="R167" s="31"/>
      <c r="S167" s="31"/>
      <c r="T167" s="31"/>
      <c r="U167" s="31"/>
      <c r="Y167" s="31"/>
      <c r="Z167" s="31"/>
      <c r="AA167" s="31"/>
    </row>
    <row r="168" spans="1:27" s="6" customFormat="1">
      <c r="A168" s="10"/>
      <c r="B168" s="10"/>
      <c r="C168" s="177"/>
      <c r="D168" s="31"/>
      <c r="E168" s="178" t="str">
        <f>IF($C168="","",VLOOKUP($C168,分類コード!$B$1:$C$11,2,0))</f>
        <v/>
      </c>
      <c r="F168" s="30"/>
      <c r="G168" s="28"/>
      <c r="H168" s="13"/>
      <c r="I168" s="28"/>
      <c r="M168" s="31"/>
      <c r="N168" s="31"/>
      <c r="O168" s="31"/>
      <c r="P168" s="31"/>
      <c r="Q168" s="31"/>
      <c r="R168" s="31"/>
      <c r="S168" s="31"/>
      <c r="T168" s="31"/>
      <c r="U168" s="31"/>
      <c r="Y168" s="31"/>
      <c r="Z168" s="31"/>
      <c r="AA168" s="31"/>
    </row>
    <row r="169" spans="1:27" s="6" customFormat="1">
      <c r="A169" s="10"/>
      <c r="B169" s="10"/>
      <c r="C169" s="177"/>
      <c r="D169" s="31"/>
      <c r="E169" s="178" t="str">
        <f>IF($C169="","",VLOOKUP($C169,分類コード!$B$1:$C$11,2,0))</f>
        <v/>
      </c>
      <c r="F169" s="30"/>
      <c r="G169" s="28"/>
      <c r="H169" s="13"/>
      <c r="I169" s="28"/>
      <c r="M169" s="31"/>
      <c r="N169" s="31"/>
      <c r="O169" s="31"/>
      <c r="P169" s="31"/>
      <c r="Q169" s="31"/>
      <c r="R169" s="31"/>
      <c r="S169" s="31"/>
      <c r="T169" s="31"/>
      <c r="U169" s="31"/>
      <c r="Y169" s="31"/>
      <c r="Z169" s="31"/>
      <c r="AA169" s="31"/>
    </row>
    <row r="170" spans="1:27" s="6" customFormat="1">
      <c r="A170" s="10"/>
      <c r="B170" s="10"/>
      <c r="C170" s="177"/>
      <c r="D170" s="31"/>
      <c r="E170" s="178" t="str">
        <f>IF($C170="","",VLOOKUP($C170,分類コード!$B$1:$C$11,2,0))</f>
        <v/>
      </c>
      <c r="F170" s="30"/>
      <c r="G170" s="28"/>
      <c r="H170" s="13"/>
      <c r="I170" s="28"/>
      <c r="M170" s="31"/>
      <c r="N170" s="31"/>
      <c r="O170" s="31"/>
      <c r="P170" s="31"/>
      <c r="Q170" s="31"/>
      <c r="R170" s="31"/>
      <c r="S170" s="31"/>
      <c r="T170" s="31"/>
      <c r="U170" s="31"/>
      <c r="Y170" s="31"/>
      <c r="Z170" s="31"/>
      <c r="AA170" s="31"/>
    </row>
    <row r="171" spans="1:27" s="6" customFormat="1">
      <c r="A171" s="10"/>
      <c r="B171" s="10"/>
      <c r="C171" s="177"/>
      <c r="D171" s="31"/>
      <c r="E171" s="178" t="str">
        <f>IF($C171="","",VLOOKUP($C171,分類コード!$B$1:$C$11,2,0))</f>
        <v/>
      </c>
      <c r="F171" s="30"/>
      <c r="G171" s="28"/>
      <c r="H171" s="13"/>
      <c r="I171" s="28"/>
      <c r="M171" s="31"/>
      <c r="N171" s="31"/>
      <c r="O171" s="31"/>
      <c r="P171" s="31"/>
      <c r="Q171" s="31"/>
      <c r="R171" s="31"/>
      <c r="S171" s="31"/>
      <c r="T171" s="31"/>
      <c r="U171" s="31"/>
      <c r="Y171" s="31"/>
      <c r="Z171" s="31"/>
      <c r="AA171" s="31"/>
    </row>
    <row r="172" spans="1:27" s="6" customFormat="1">
      <c r="A172" s="10"/>
      <c r="B172" s="10"/>
      <c r="C172" s="177"/>
      <c r="D172" s="31"/>
      <c r="E172" s="178" t="str">
        <f>IF($C172="","",VLOOKUP($C172,分類コード!$B$1:$C$11,2,0))</f>
        <v/>
      </c>
      <c r="F172" s="30"/>
      <c r="G172" s="28"/>
      <c r="H172" s="13"/>
      <c r="I172" s="28"/>
      <c r="M172" s="31"/>
      <c r="N172" s="31"/>
      <c r="O172" s="31"/>
      <c r="P172" s="31"/>
      <c r="Q172" s="31"/>
      <c r="R172" s="31"/>
      <c r="S172" s="31"/>
      <c r="T172" s="31"/>
      <c r="U172" s="31"/>
      <c r="Y172" s="31"/>
      <c r="Z172" s="31"/>
      <c r="AA172" s="31"/>
    </row>
    <row r="173" spans="1:27" s="6" customFormat="1">
      <c r="A173" s="10"/>
      <c r="B173" s="10"/>
      <c r="C173" s="177"/>
      <c r="D173" s="31"/>
      <c r="E173" s="178" t="str">
        <f>IF($C173="","",VLOOKUP($C173,分類コード!$B$1:$C$11,2,0))</f>
        <v/>
      </c>
      <c r="F173" s="30"/>
      <c r="G173" s="28"/>
      <c r="H173" s="13"/>
      <c r="I173" s="28"/>
      <c r="M173" s="31"/>
      <c r="N173" s="31"/>
      <c r="O173" s="31"/>
      <c r="P173" s="31"/>
      <c r="Q173" s="31"/>
      <c r="R173" s="31"/>
      <c r="S173" s="31"/>
      <c r="T173" s="31"/>
      <c r="U173" s="31"/>
      <c r="Y173" s="31"/>
      <c r="Z173" s="31"/>
      <c r="AA173" s="31"/>
    </row>
    <row r="174" spans="1:27" s="6" customFormat="1">
      <c r="A174" s="10"/>
      <c r="B174" s="10"/>
      <c r="C174" s="177"/>
      <c r="D174" s="31"/>
      <c r="E174" s="178" t="str">
        <f>IF($C174="","",VLOOKUP($C174,分類コード!$B$1:$C$11,2,0))</f>
        <v/>
      </c>
      <c r="F174" s="30"/>
      <c r="G174" s="28"/>
      <c r="H174" s="13"/>
      <c r="I174" s="28"/>
      <c r="M174" s="31"/>
      <c r="N174" s="31"/>
      <c r="O174" s="31"/>
      <c r="P174" s="31"/>
      <c r="Q174" s="31"/>
      <c r="R174" s="31"/>
      <c r="S174" s="31"/>
      <c r="T174" s="31"/>
      <c r="U174" s="31"/>
      <c r="Y174" s="31"/>
      <c r="Z174" s="31"/>
      <c r="AA174" s="31"/>
    </row>
    <row r="175" spans="1:27" s="6" customFormat="1">
      <c r="A175" s="10"/>
      <c r="B175" s="10"/>
      <c r="C175" s="177"/>
      <c r="D175" s="31"/>
      <c r="E175" s="178" t="str">
        <f>IF($C175="","",VLOOKUP($C175,分類コード!$B$1:$C$11,2,0))</f>
        <v/>
      </c>
      <c r="F175" s="30"/>
      <c r="G175" s="28"/>
      <c r="H175" s="13"/>
      <c r="I175" s="28"/>
      <c r="M175" s="31"/>
      <c r="N175" s="31"/>
      <c r="O175" s="31"/>
      <c r="P175" s="31"/>
      <c r="Q175" s="31"/>
      <c r="R175" s="31"/>
      <c r="S175" s="31"/>
      <c r="T175" s="31"/>
      <c r="U175" s="31"/>
      <c r="Y175" s="31"/>
      <c r="Z175" s="31"/>
      <c r="AA175" s="31"/>
    </row>
    <row r="176" spans="1:27" s="6" customFormat="1">
      <c r="A176" s="10"/>
      <c r="B176" s="10"/>
      <c r="C176" s="177"/>
      <c r="D176" s="31"/>
      <c r="E176" s="178" t="str">
        <f>IF($C176="","",VLOOKUP($C176,分類コード!$B$1:$C$11,2,0))</f>
        <v/>
      </c>
      <c r="F176" s="30"/>
      <c r="G176" s="28"/>
      <c r="H176" s="13"/>
      <c r="I176" s="28"/>
      <c r="M176" s="31"/>
      <c r="N176" s="31"/>
      <c r="O176" s="31"/>
      <c r="P176" s="31"/>
      <c r="Q176" s="31"/>
      <c r="R176" s="31"/>
      <c r="S176" s="31"/>
      <c r="T176" s="31"/>
      <c r="U176" s="31"/>
      <c r="Y176" s="31"/>
      <c r="Z176" s="31"/>
      <c r="AA176" s="31"/>
    </row>
    <row r="177" spans="1:27" s="6" customFormat="1">
      <c r="A177" s="10"/>
      <c r="B177" s="10"/>
      <c r="C177" s="177"/>
      <c r="D177" s="31"/>
      <c r="E177" s="178" t="str">
        <f>IF($C177="","",VLOOKUP($C177,分類コード!$B$1:$C$11,2,0))</f>
        <v/>
      </c>
      <c r="F177" s="30"/>
      <c r="G177" s="28"/>
      <c r="H177" s="13"/>
      <c r="I177" s="28"/>
      <c r="M177" s="31"/>
      <c r="N177" s="31"/>
      <c r="O177" s="31"/>
      <c r="P177" s="31"/>
      <c r="Q177" s="31"/>
      <c r="R177" s="31"/>
      <c r="S177" s="31"/>
      <c r="T177" s="31"/>
      <c r="U177" s="31"/>
      <c r="Y177" s="31"/>
      <c r="Z177" s="31"/>
      <c r="AA177" s="31"/>
    </row>
    <row r="178" spans="1:27" s="6" customFormat="1">
      <c r="A178" s="10"/>
      <c r="B178" s="10"/>
      <c r="C178" s="177"/>
      <c r="D178" s="31"/>
      <c r="E178" s="178" t="str">
        <f>IF($C178="","",VLOOKUP($C178,分類コード!$B$1:$C$11,2,0))</f>
        <v/>
      </c>
      <c r="F178" s="30"/>
      <c r="G178" s="28"/>
      <c r="H178" s="13"/>
      <c r="I178" s="28"/>
      <c r="M178" s="31"/>
      <c r="N178" s="31"/>
      <c r="O178" s="31"/>
      <c r="P178" s="31"/>
      <c r="Q178" s="31"/>
      <c r="R178" s="31"/>
      <c r="S178" s="31"/>
      <c r="T178" s="31"/>
      <c r="U178" s="31"/>
      <c r="Y178" s="31"/>
      <c r="Z178" s="31"/>
      <c r="AA178" s="31"/>
    </row>
    <row r="179" spans="1:27" s="6" customFormat="1">
      <c r="A179" s="10"/>
      <c r="B179" s="10"/>
      <c r="C179" s="177"/>
      <c r="D179" s="31"/>
      <c r="E179" s="178" t="str">
        <f>IF($C179="","",VLOOKUP($C179,分類コード!$B$1:$C$11,2,0))</f>
        <v/>
      </c>
      <c r="F179" s="30"/>
      <c r="G179" s="28"/>
      <c r="H179" s="13"/>
      <c r="I179" s="28"/>
      <c r="M179" s="31"/>
      <c r="N179" s="31"/>
      <c r="O179" s="31"/>
      <c r="P179" s="31"/>
      <c r="Q179" s="31"/>
      <c r="R179" s="31"/>
      <c r="S179" s="31"/>
      <c r="T179" s="31"/>
      <c r="U179" s="31"/>
      <c r="Y179" s="31"/>
      <c r="Z179" s="31"/>
      <c r="AA179" s="31"/>
    </row>
    <row r="180" spans="1:27" s="6" customFormat="1">
      <c r="A180" s="10"/>
      <c r="B180" s="10"/>
      <c r="C180" s="177"/>
      <c r="D180" s="31"/>
      <c r="E180" s="178" t="str">
        <f>IF($C180="","",VLOOKUP($C180,分類コード!$B$1:$C$11,2,0))</f>
        <v/>
      </c>
      <c r="F180" s="30"/>
      <c r="G180" s="28"/>
      <c r="H180" s="13"/>
      <c r="I180" s="28"/>
      <c r="M180" s="31"/>
      <c r="N180" s="31"/>
      <c r="O180" s="31"/>
      <c r="P180" s="31"/>
      <c r="Q180" s="31"/>
      <c r="R180" s="31"/>
      <c r="S180" s="31"/>
      <c r="T180" s="31"/>
      <c r="U180" s="31"/>
      <c r="Y180" s="31"/>
      <c r="Z180" s="31"/>
      <c r="AA180" s="31"/>
    </row>
    <row r="181" spans="1:27" s="6" customFormat="1">
      <c r="A181" s="10"/>
      <c r="B181" s="10"/>
      <c r="C181" s="177"/>
      <c r="D181" s="31"/>
      <c r="E181" s="178" t="str">
        <f>IF($C181="","",VLOOKUP($C181,分類コード!$B$1:$C$11,2,0))</f>
        <v/>
      </c>
      <c r="F181" s="30"/>
      <c r="G181" s="28"/>
      <c r="H181" s="13"/>
      <c r="I181" s="28"/>
      <c r="M181" s="31"/>
      <c r="N181" s="31"/>
      <c r="O181" s="31"/>
      <c r="P181" s="31"/>
      <c r="Q181" s="31"/>
      <c r="R181" s="31"/>
      <c r="S181" s="31"/>
      <c r="T181" s="31"/>
      <c r="U181" s="31"/>
      <c r="Y181" s="31"/>
      <c r="Z181" s="31"/>
      <c r="AA181" s="31"/>
    </row>
    <row r="182" spans="1:27" s="6" customFormat="1">
      <c r="A182" s="10"/>
      <c r="B182" s="10"/>
      <c r="C182" s="177"/>
      <c r="D182" s="31"/>
      <c r="E182" s="178" t="str">
        <f>IF($C182="","",VLOOKUP($C182,分類コード!$B$1:$C$11,2,0))</f>
        <v/>
      </c>
      <c r="F182" s="30"/>
      <c r="G182" s="28"/>
      <c r="H182" s="13"/>
      <c r="I182" s="28"/>
      <c r="M182" s="31"/>
      <c r="N182" s="31"/>
      <c r="O182" s="31"/>
      <c r="P182" s="31"/>
      <c r="Q182" s="31"/>
      <c r="R182" s="31"/>
      <c r="S182" s="31"/>
      <c r="T182" s="31"/>
      <c r="U182" s="31"/>
      <c r="Y182" s="31"/>
      <c r="Z182" s="31"/>
      <c r="AA182" s="31"/>
    </row>
    <row r="183" spans="1:27" s="6" customFormat="1">
      <c r="A183" s="10"/>
      <c r="B183" s="10"/>
      <c r="C183" s="177"/>
      <c r="D183" s="31"/>
      <c r="E183" s="178" t="str">
        <f>IF($C183="","",VLOOKUP($C183,分類コード!$B$1:$C$11,2,0))</f>
        <v/>
      </c>
      <c r="F183" s="30"/>
      <c r="G183" s="28"/>
      <c r="H183" s="13"/>
      <c r="I183" s="28"/>
      <c r="M183" s="31"/>
      <c r="N183" s="31"/>
      <c r="O183" s="31"/>
      <c r="P183" s="31"/>
      <c r="Q183" s="31"/>
      <c r="R183" s="31"/>
      <c r="S183" s="31"/>
      <c r="T183" s="31"/>
      <c r="U183" s="31"/>
      <c r="Y183" s="31"/>
      <c r="Z183" s="31"/>
      <c r="AA183" s="31"/>
    </row>
    <row r="184" spans="1:27" s="6" customFormat="1">
      <c r="A184" s="10"/>
      <c r="B184" s="10"/>
      <c r="C184" s="177"/>
      <c r="D184" s="31"/>
      <c r="E184" s="178" t="str">
        <f>IF($C184="","",VLOOKUP($C184,分類コード!$B$1:$C$11,2,0))</f>
        <v/>
      </c>
      <c r="F184" s="30"/>
      <c r="G184" s="28"/>
      <c r="H184" s="13"/>
      <c r="I184" s="28"/>
      <c r="M184" s="31"/>
      <c r="N184" s="31"/>
      <c r="O184" s="31"/>
      <c r="P184" s="31"/>
      <c r="Q184" s="31"/>
      <c r="R184" s="31"/>
      <c r="S184" s="31"/>
      <c r="T184" s="31"/>
      <c r="U184" s="31"/>
      <c r="Y184" s="31"/>
      <c r="Z184" s="31"/>
      <c r="AA184" s="31"/>
    </row>
    <row r="185" spans="1:27" s="6" customFormat="1">
      <c r="A185" s="10"/>
      <c r="B185" s="10"/>
      <c r="C185" s="177"/>
      <c r="D185" s="31"/>
      <c r="E185" s="178" t="str">
        <f>IF($C185="","",VLOOKUP($C185,分類コード!$B$1:$C$11,2,0))</f>
        <v/>
      </c>
      <c r="F185" s="30"/>
      <c r="G185" s="28"/>
      <c r="H185" s="13"/>
      <c r="I185" s="28"/>
      <c r="M185" s="31"/>
      <c r="N185" s="31"/>
      <c r="O185" s="31"/>
      <c r="P185" s="31"/>
      <c r="Q185" s="31"/>
      <c r="R185" s="31"/>
      <c r="S185" s="31"/>
      <c r="T185" s="31"/>
      <c r="U185" s="31"/>
      <c r="Y185" s="31"/>
      <c r="Z185" s="31"/>
      <c r="AA185" s="31"/>
    </row>
    <row r="186" spans="1:27" s="6" customFormat="1">
      <c r="A186" s="10"/>
      <c r="B186" s="10"/>
      <c r="C186" s="177"/>
      <c r="D186" s="31"/>
      <c r="E186" s="178" t="str">
        <f>IF($C186="","",VLOOKUP($C186,分類コード!$B$1:$C$11,2,0))</f>
        <v/>
      </c>
      <c r="F186" s="30"/>
      <c r="G186" s="28"/>
      <c r="H186" s="13"/>
      <c r="I186" s="28"/>
      <c r="M186" s="31"/>
      <c r="N186" s="31"/>
      <c r="O186" s="31"/>
      <c r="P186" s="31"/>
      <c r="Q186" s="31"/>
      <c r="R186" s="31"/>
      <c r="S186" s="31"/>
      <c r="T186" s="31"/>
      <c r="U186" s="31"/>
      <c r="Y186" s="31"/>
      <c r="Z186" s="31"/>
      <c r="AA186" s="31"/>
    </row>
    <row r="187" spans="1:27" s="6" customFormat="1">
      <c r="A187" s="10"/>
      <c r="B187" s="10"/>
      <c r="C187" s="177"/>
      <c r="D187" s="31"/>
      <c r="E187" s="178" t="str">
        <f>IF($C187="","",VLOOKUP($C187,分類コード!$B$1:$C$11,2,0))</f>
        <v/>
      </c>
      <c r="F187" s="30"/>
      <c r="G187" s="28"/>
      <c r="H187" s="13"/>
      <c r="I187" s="28"/>
      <c r="M187" s="31"/>
      <c r="N187" s="31"/>
      <c r="O187" s="31"/>
      <c r="P187" s="31"/>
      <c r="Q187" s="31"/>
      <c r="R187" s="31"/>
      <c r="S187" s="31"/>
      <c r="T187" s="31"/>
      <c r="U187" s="31"/>
      <c r="Y187" s="31"/>
      <c r="Z187" s="31"/>
      <c r="AA187" s="31"/>
    </row>
    <row r="188" spans="1:27" s="6" customFormat="1">
      <c r="A188" s="10"/>
      <c r="B188" s="10"/>
      <c r="C188" s="177"/>
      <c r="D188" s="31"/>
      <c r="E188" s="178" t="str">
        <f>IF($C188="","",VLOOKUP($C188,分類コード!$B$1:$C$11,2,0))</f>
        <v/>
      </c>
      <c r="F188" s="30"/>
      <c r="G188" s="28"/>
      <c r="H188" s="13"/>
      <c r="I188" s="28"/>
      <c r="M188" s="31"/>
      <c r="N188" s="31"/>
      <c r="O188" s="31"/>
      <c r="P188" s="31"/>
      <c r="Q188" s="31"/>
      <c r="R188" s="31"/>
      <c r="S188" s="31"/>
      <c r="T188" s="31"/>
      <c r="U188" s="31"/>
      <c r="Y188" s="31"/>
      <c r="Z188" s="31"/>
      <c r="AA188" s="31"/>
    </row>
    <row r="189" spans="1:27" s="6" customFormat="1">
      <c r="A189" s="10"/>
      <c r="B189" s="10"/>
      <c r="C189" s="177"/>
      <c r="D189" s="31"/>
      <c r="E189" s="178" t="str">
        <f>IF($C189="","",VLOOKUP($C189,分類コード!$B$1:$C$11,2,0))</f>
        <v/>
      </c>
      <c r="F189" s="30"/>
      <c r="G189" s="28"/>
      <c r="H189" s="13"/>
      <c r="I189" s="28"/>
      <c r="M189" s="31"/>
      <c r="N189" s="31"/>
      <c r="O189" s="31"/>
      <c r="P189" s="31"/>
      <c r="Q189" s="31"/>
      <c r="R189" s="31"/>
      <c r="S189" s="31"/>
      <c r="T189" s="31"/>
      <c r="U189" s="31"/>
      <c r="Y189" s="31"/>
      <c r="Z189" s="31"/>
      <c r="AA189" s="31"/>
    </row>
    <row r="190" spans="1:27" s="6" customFormat="1">
      <c r="A190" s="10"/>
      <c r="B190" s="10"/>
      <c r="C190" s="177"/>
      <c r="D190" s="31"/>
      <c r="E190" s="178" t="str">
        <f>IF($C190="","",VLOOKUP($C190,分類コード!$B$1:$C$11,2,0))</f>
        <v/>
      </c>
      <c r="F190" s="30"/>
      <c r="G190" s="28"/>
      <c r="H190" s="13"/>
      <c r="I190" s="28"/>
      <c r="M190" s="31"/>
      <c r="N190" s="31"/>
      <c r="O190" s="31"/>
      <c r="P190" s="31"/>
      <c r="Q190" s="31"/>
      <c r="R190" s="31"/>
      <c r="S190" s="31"/>
      <c r="T190" s="31"/>
      <c r="U190" s="31"/>
      <c r="Y190" s="31"/>
      <c r="Z190" s="31"/>
      <c r="AA190" s="31"/>
    </row>
    <row r="191" spans="1:27" s="6" customFormat="1">
      <c r="A191" s="10"/>
      <c r="B191" s="10"/>
      <c r="C191" s="177"/>
      <c r="D191" s="31"/>
      <c r="E191" s="178" t="str">
        <f>IF($C191="","",VLOOKUP($C191,分類コード!$B$1:$C$11,2,0))</f>
        <v/>
      </c>
      <c r="F191" s="30"/>
      <c r="G191" s="28"/>
      <c r="H191" s="13"/>
      <c r="I191" s="28"/>
      <c r="M191" s="31"/>
      <c r="N191" s="31"/>
      <c r="O191" s="31"/>
      <c r="P191" s="31"/>
      <c r="Q191" s="31"/>
      <c r="R191" s="31"/>
      <c r="S191" s="31"/>
      <c r="T191" s="31"/>
      <c r="U191" s="31"/>
      <c r="Y191" s="31"/>
      <c r="Z191" s="31"/>
      <c r="AA191" s="31"/>
    </row>
    <row r="192" spans="1:27" s="6" customFormat="1">
      <c r="A192" s="10"/>
      <c r="B192" s="10"/>
      <c r="C192" s="177"/>
      <c r="D192" s="31"/>
      <c r="E192" s="178" t="str">
        <f>IF($C192="","",VLOOKUP($C192,分類コード!$B$1:$C$11,2,0))</f>
        <v/>
      </c>
      <c r="F192" s="30"/>
      <c r="G192" s="28"/>
      <c r="H192" s="13"/>
      <c r="I192" s="28"/>
      <c r="M192" s="31"/>
      <c r="N192" s="31"/>
      <c r="O192" s="31"/>
      <c r="P192" s="31"/>
      <c r="Q192" s="31"/>
      <c r="R192" s="31"/>
      <c r="S192" s="31"/>
      <c r="T192" s="31"/>
      <c r="U192" s="31"/>
      <c r="Y192" s="31"/>
      <c r="Z192" s="31"/>
      <c r="AA192" s="31"/>
    </row>
    <row r="193" spans="1:27" s="6" customFormat="1">
      <c r="A193" s="10"/>
      <c r="B193" s="10"/>
      <c r="C193" s="177"/>
      <c r="D193" s="31"/>
      <c r="E193" s="178" t="str">
        <f>IF($C193="","",VLOOKUP($C193,分類コード!$B$1:$C$11,2,0))</f>
        <v/>
      </c>
      <c r="F193" s="30"/>
      <c r="G193" s="28"/>
      <c r="H193" s="13"/>
      <c r="I193" s="28"/>
      <c r="M193" s="31"/>
      <c r="N193" s="31"/>
      <c r="O193" s="31"/>
      <c r="P193" s="31"/>
      <c r="Q193" s="31"/>
      <c r="R193" s="31"/>
      <c r="S193" s="31"/>
      <c r="T193" s="31"/>
      <c r="U193" s="31"/>
      <c r="Y193" s="31"/>
      <c r="Z193" s="31"/>
      <c r="AA193" s="31"/>
    </row>
    <row r="194" spans="1:27" s="6" customFormat="1">
      <c r="A194" s="10"/>
      <c r="B194" s="10"/>
      <c r="C194" s="177"/>
      <c r="D194" s="31"/>
      <c r="E194" s="178" t="str">
        <f>IF($C194="","",VLOOKUP($C194,分類コード!$B$1:$C$11,2,0))</f>
        <v/>
      </c>
      <c r="F194" s="30"/>
      <c r="G194" s="28"/>
      <c r="H194" s="13"/>
      <c r="I194" s="28"/>
      <c r="M194" s="31"/>
      <c r="N194" s="31"/>
      <c r="O194" s="31"/>
      <c r="P194" s="31"/>
      <c r="Q194" s="31"/>
      <c r="R194" s="31"/>
      <c r="S194" s="31"/>
      <c r="T194" s="31"/>
      <c r="U194" s="31"/>
      <c r="Y194" s="31"/>
      <c r="Z194" s="31"/>
      <c r="AA194" s="31"/>
    </row>
    <row r="195" spans="1:27" s="6" customFormat="1">
      <c r="A195" s="10"/>
      <c r="B195" s="10"/>
      <c r="C195" s="177"/>
      <c r="D195" s="31"/>
      <c r="E195" s="178" t="str">
        <f>IF($C195="","",VLOOKUP($C195,分類コード!$B$1:$C$11,2,0))</f>
        <v/>
      </c>
      <c r="F195" s="30"/>
      <c r="G195" s="28"/>
      <c r="H195" s="13"/>
      <c r="I195" s="28"/>
      <c r="M195" s="31"/>
      <c r="N195" s="31"/>
      <c r="O195" s="31"/>
      <c r="P195" s="31"/>
      <c r="Q195" s="31"/>
      <c r="R195" s="31"/>
      <c r="S195" s="31"/>
      <c r="T195" s="31"/>
      <c r="U195" s="31"/>
      <c r="Y195" s="31"/>
      <c r="Z195" s="31"/>
      <c r="AA195" s="31"/>
    </row>
    <row r="196" spans="1:27" s="6" customFormat="1">
      <c r="A196" s="10"/>
      <c r="B196" s="10"/>
      <c r="C196" s="177"/>
      <c r="D196" s="31"/>
      <c r="E196" s="178" t="str">
        <f>IF($C196="","",VLOOKUP($C196,分類コード!$B$1:$C$11,2,0))</f>
        <v/>
      </c>
      <c r="F196" s="30"/>
      <c r="G196" s="28"/>
      <c r="H196" s="13"/>
      <c r="I196" s="28"/>
      <c r="M196" s="31"/>
      <c r="N196" s="31"/>
      <c r="O196" s="31"/>
      <c r="P196" s="31"/>
      <c r="Q196" s="31"/>
      <c r="R196" s="31"/>
      <c r="S196" s="31"/>
      <c r="T196" s="31"/>
      <c r="U196" s="31"/>
      <c r="Y196" s="31"/>
      <c r="Z196" s="31"/>
      <c r="AA196" s="31"/>
    </row>
    <row r="197" spans="1:27" s="6" customFormat="1">
      <c r="A197" s="10"/>
      <c r="B197" s="10"/>
      <c r="C197" s="177"/>
      <c r="D197" s="31"/>
      <c r="E197" s="178" t="str">
        <f>IF($C197="","",VLOOKUP($C197,分類コード!$B$1:$C$11,2,0))</f>
        <v/>
      </c>
      <c r="F197" s="30"/>
      <c r="G197" s="28"/>
      <c r="H197" s="13"/>
      <c r="I197" s="28"/>
      <c r="M197" s="31"/>
      <c r="N197" s="31"/>
      <c r="O197" s="31"/>
      <c r="P197" s="31"/>
      <c r="Q197" s="31"/>
      <c r="R197" s="31"/>
      <c r="S197" s="31"/>
      <c r="T197" s="31"/>
      <c r="U197" s="31"/>
      <c r="Y197" s="31"/>
      <c r="Z197" s="31"/>
      <c r="AA197" s="31"/>
    </row>
    <row r="198" spans="1:27" s="6" customFormat="1">
      <c r="A198" s="10"/>
      <c r="B198" s="10"/>
      <c r="C198" s="177"/>
      <c r="D198" s="31"/>
      <c r="E198" s="178" t="str">
        <f>IF($C198="","",VLOOKUP($C198,分類コード!$B$1:$C$11,2,0))</f>
        <v/>
      </c>
      <c r="F198" s="30"/>
      <c r="G198" s="28"/>
      <c r="H198" s="13"/>
      <c r="I198" s="28"/>
      <c r="M198" s="31"/>
      <c r="N198" s="31"/>
      <c r="O198" s="31"/>
      <c r="P198" s="31"/>
      <c r="Q198" s="31"/>
      <c r="R198" s="31"/>
      <c r="S198" s="31"/>
      <c r="T198" s="31"/>
      <c r="U198" s="31"/>
      <c r="Y198" s="31"/>
      <c r="Z198" s="31"/>
      <c r="AA198" s="31"/>
    </row>
    <row r="199" spans="1:27" s="6" customFormat="1">
      <c r="A199" s="10"/>
      <c r="B199" s="10"/>
      <c r="C199" s="177"/>
      <c r="D199" s="31"/>
      <c r="E199" s="178" t="str">
        <f>IF($C199="","",VLOOKUP($C199,分類コード!$B$1:$C$11,2,0))</f>
        <v/>
      </c>
      <c r="F199" s="30"/>
      <c r="G199" s="28"/>
      <c r="H199" s="13"/>
      <c r="I199" s="28"/>
      <c r="M199" s="31"/>
      <c r="N199" s="31"/>
      <c r="O199" s="31"/>
      <c r="P199" s="31"/>
      <c r="Q199" s="31"/>
      <c r="R199" s="31"/>
      <c r="S199" s="31"/>
      <c r="T199" s="31"/>
      <c r="U199" s="31"/>
      <c r="Y199" s="31"/>
      <c r="Z199" s="31"/>
      <c r="AA199" s="31"/>
    </row>
    <row r="200" spans="1:27" s="6" customFormat="1">
      <c r="A200" s="10"/>
      <c r="B200" s="10"/>
      <c r="C200" s="177"/>
      <c r="D200" s="31"/>
      <c r="E200" s="178" t="str">
        <f>IF($C200="","",VLOOKUP($C200,分類コード!$B$1:$C$11,2,0))</f>
        <v/>
      </c>
      <c r="F200" s="30"/>
      <c r="G200" s="28"/>
      <c r="H200" s="13"/>
      <c r="I200" s="28"/>
      <c r="M200" s="31"/>
      <c r="N200" s="31"/>
      <c r="O200" s="31"/>
      <c r="P200" s="31"/>
      <c r="Q200" s="31"/>
      <c r="R200" s="31"/>
      <c r="S200" s="31"/>
      <c r="T200" s="31"/>
      <c r="U200" s="31"/>
      <c r="Y200" s="31"/>
      <c r="Z200" s="31"/>
      <c r="AA200" s="31"/>
    </row>
    <row r="201" spans="1:27" s="6" customFormat="1">
      <c r="A201" s="10"/>
      <c r="B201" s="10"/>
      <c r="C201" s="177"/>
      <c r="D201" s="31"/>
      <c r="E201" s="178" t="str">
        <f>IF($C201="","",VLOOKUP($C201,分類コード!$B$1:$C$11,2,0))</f>
        <v/>
      </c>
      <c r="F201" s="30"/>
      <c r="G201" s="28"/>
      <c r="H201" s="13"/>
      <c r="I201" s="28"/>
      <c r="M201" s="31"/>
      <c r="N201" s="31"/>
      <c r="O201" s="31"/>
      <c r="P201" s="31"/>
      <c r="Q201" s="31"/>
      <c r="R201" s="31"/>
      <c r="S201" s="31"/>
      <c r="T201" s="31"/>
      <c r="U201" s="31"/>
      <c r="Y201" s="31"/>
      <c r="Z201" s="31"/>
      <c r="AA201" s="31"/>
    </row>
    <row r="202" spans="1:27" s="6" customFormat="1">
      <c r="A202" s="10"/>
      <c r="B202" s="10"/>
      <c r="C202" s="177"/>
      <c r="D202" s="31"/>
      <c r="E202" s="178" t="str">
        <f>IF($C202="","",VLOOKUP($C202,分類コード!$B$1:$C$11,2,0))</f>
        <v/>
      </c>
      <c r="F202" s="30"/>
      <c r="G202" s="28"/>
      <c r="H202" s="13"/>
      <c r="I202" s="28"/>
      <c r="M202" s="31"/>
      <c r="N202" s="31"/>
      <c r="O202" s="31"/>
      <c r="P202" s="31"/>
      <c r="Q202" s="31"/>
      <c r="R202" s="31"/>
      <c r="S202" s="31"/>
      <c r="T202" s="31"/>
      <c r="U202" s="31"/>
      <c r="Y202" s="31"/>
      <c r="Z202" s="31"/>
      <c r="AA202" s="31"/>
    </row>
    <row r="203" spans="1:27" s="6" customFormat="1">
      <c r="A203" s="10"/>
      <c r="B203" s="10"/>
      <c r="C203" s="177"/>
      <c r="D203" s="31"/>
      <c r="E203" s="178" t="str">
        <f>IF($C203="","",VLOOKUP($C203,分類コード!$B$1:$C$11,2,0))</f>
        <v/>
      </c>
      <c r="F203" s="30"/>
      <c r="G203" s="28"/>
      <c r="H203" s="13"/>
      <c r="I203" s="28"/>
      <c r="M203" s="31"/>
      <c r="N203" s="31"/>
      <c r="O203" s="31"/>
      <c r="P203" s="31"/>
      <c r="Q203" s="31"/>
      <c r="R203" s="31"/>
      <c r="S203" s="31"/>
      <c r="T203" s="31"/>
      <c r="U203" s="31"/>
      <c r="Y203" s="31"/>
      <c r="Z203" s="31"/>
      <c r="AA203" s="31"/>
    </row>
    <row r="204" spans="1:27" s="6" customFormat="1">
      <c r="A204" s="10"/>
      <c r="B204" s="10"/>
      <c r="C204" s="177"/>
      <c r="D204" s="31"/>
      <c r="E204" s="178" t="str">
        <f>IF($C204="","",VLOOKUP($C204,分類コード!$B$1:$C$11,2,0))</f>
        <v/>
      </c>
      <c r="F204" s="30"/>
      <c r="G204" s="28"/>
      <c r="H204" s="13"/>
      <c r="I204" s="28"/>
      <c r="M204" s="31"/>
      <c r="N204" s="31"/>
      <c r="O204" s="31"/>
      <c r="P204" s="31"/>
      <c r="Q204" s="31"/>
      <c r="R204" s="31"/>
      <c r="S204" s="31"/>
      <c r="T204" s="31"/>
      <c r="U204" s="31"/>
      <c r="Y204" s="31"/>
      <c r="Z204" s="31"/>
      <c r="AA204" s="31"/>
    </row>
    <row r="205" spans="1:27" s="6" customFormat="1">
      <c r="A205" s="10"/>
      <c r="B205" s="10"/>
      <c r="C205" s="177"/>
      <c r="D205" s="31"/>
      <c r="E205" s="178" t="str">
        <f>IF($C205="","",VLOOKUP($C205,分類コード!$B$1:$C$11,2,0))</f>
        <v/>
      </c>
      <c r="F205" s="30"/>
      <c r="G205" s="28"/>
      <c r="H205" s="13"/>
      <c r="I205" s="28"/>
      <c r="M205" s="31"/>
      <c r="N205" s="31"/>
      <c r="O205" s="31"/>
      <c r="P205" s="31"/>
      <c r="Q205" s="31"/>
      <c r="R205" s="31"/>
      <c r="S205" s="31"/>
      <c r="T205" s="31"/>
      <c r="U205" s="31"/>
      <c r="Y205" s="31"/>
      <c r="Z205" s="31"/>
      <c r="AA205" s="31"/>
    </row>
    <row r="206" spans="1:27" s="6" customFormat="1">
      <c r="A206" s="10"/>
      <c r="B206" s="10"/>
      <c r="C206" s="177"/>
      <c r="D206" s="31"/>
      <c r="E206" s="178" t="str">
        <f>IF($C206="","",VLOOKUP($C206,分類コード!$B$1:$C$11,2,0))</f>
        <v/>
      </c>
      <c r="F206" s="30"/>
      <c r="G206" s="28"/>
      <c r="H206" s="13"/>
      <c r="I206" s="28"/>
      <c r="M206" s="31"/>
      <c r="N206" s="31"/>
      <c r="O206" s="31"/>
      <c r="P206" s="31"/>
      <c r="Q206" s="31"/>
      <c r="R206" s="31"/>
      <c r="S206" s="31"/>
      <c r="T206" s="31"/>
      <c r="U206" s="31"/>
      <c r="Y206" s="31"/>
      <c r="Z206" s="31"/>
      <c r="AA206" s="31"/>
    </row>
    <row r="207" spans="1:27" s="6" customFormat="1">
      <c r="A207" s="10"/>
      <c r="B207" s="10"/>
      <c r="C207" s="177"/>
      <c r="D207" s="31"/>
      <c r="E207" s="178" t="str">
        <f>IF($C207="","",VLOOKUP($C207,分類コード!$B$1:$C$11,2,0))</f>
        <v/>
      </c>
      <c r="F207" s="30"/>
      <c r="G207" s="28"/>
      <c r="H207" s="13"/>
      <c r="I207" s="28"/>
      <c r="M207" s="31"/>
      <c r="N207" s="31"/>
      <c r="O207" s="31"/>
      <c r="P207" s="31"/>
      <c r="Q207" s="31"/>
      <c r="R207" s="31"/>
      <c r="S207" s="31"/>
      <c r="T207" s="31"/>
      <c r="U207" s="31"/>
      <c r="Y207" s="31"/>
      <c r="Z207" s="31"/>
      <c r="AA207" s="31"/>
    </row>
    <row r="208" spans="1:27" s="6" customFormat="1">
      <c r="A208" s="10"/>
      <c r="B208" s="10"/>
      <c r="C208" s="177"/>
      <c r="D208" s="31"/>
      <c r="E208" s="178" t="str">
        <f>IF($C208="","",VLOOKUP($C208,分類コード!$B$1:$C$11,2,0))</f>
        <v/>
      </c>
      <c r="F208" s="30"/>
      <c r="G208" s="28"/>
      <c r="H208" s="13"/>
      <c r="I208" s="28"/>
      <c r="M208" s="31"/>
      <c r="N208" s="31"/>
      <c r="O208" s="31"/>
      <c r="P208" s="31"/>
      <c r="Q208" s="31"/>
      <c r="R208" s="31"/>
      <c r="S208" s="31"/>
      <c r="T208" s="31"/>
      <c r="U208" s="31"/>
      <c r="Y208" s="31"/>
      <c r="Z208" s="31"/>
      <c r="AA208" s="31"/>
    </row>
    <row r="209" spans="1:27" s="6" customFormat="1">
      <c r="A209" s="10"/>
      <c r="B209" s="10"/>
      <c r="C209" s="177"/>
      <c r="D209" s="31"/>
      <c r="E209" s="178" t="str">
        <f>IF($C209="","",VLOOKUP($C209,分類コード!$B$1:$C$11,2,0))</f>
        <v/>
      </c>
      <c r="F209" s="30"/>
      <c r="G209" s="28"/>
      <c r="H209" s="13"/>
      <c r="I209" s="28"/>
      <c r="M209" s="31"/>
      <c r="N209" s="31"/>
      <c r="O209" s="31"/>
      <c r="P209" s="31"/>
      <c r="Q209" s="31"/>
      <c r="R209" s="31"/>
      <c r="S209" s="31"/>
      <c r="T209" s="31"/>
      <c r="U209" s="31"/>
      <c r="Y209" s="31"/>
      <c r="Z209" s="31"/>
      <c r="AA209" s="31"/>
    </row>
    <row r="210" spans="1:27" s="6" customFormat="1">
      <c r="A210" s="10"/>
      <c r="B210" s="10"/>
      <c r="C210" s="177"/>
      <c r="D210" s="31"/>
      <c r="E210" s="178" t="str">
        <f>IF($C210="","",VLOOKUP($C210,分類コード!$B$1:$C$11,2,0))</f>
        <v/>
      </c>
      <c r="F210" s="30"/>
      <c r="G210" s="28"/>
      <c r="H210" s="13"/>
      <c r="I210" s="28"/>
      <c r="M210" s="31"/>
      <c r="N210" s="31"/>
      <c r="O210" s="31"/>
      <c r="P210" s="31"/>
      <c r="Q210" s="31"/>
      <c r="R210" s="31"/>
      <c r="S210" s="31"/>
      <c r="T210" s="31"/>
      <c r="U210" s="31"/>
      <c r="Y210" s="31"/>
      <c r="Z210" s="31"/>
      <c r="AA210" s="31"/>
    </row>
    <row r="211" spans="1:27" s="6" customFormat="1">
      <c r="A211" s="10"/>
      <c r="B211" s="10"/>
      <c r="C211" s="177"/>
      <c r="D211" s="31"/>
      <c r="E211" s="178" t="str">
        <f>IF($C211="","",VLOOKUP($C211,分類コード!$B$1:$C$11,2,0))</f>
        <v/>
      </c>
      <c r="F211" s="30"/>
      <c r="G211" s="28"/>
      <c r="H211" s="13"/>
      <c r="I211" s="28"/>
      <c r="M211" s="31"/>
      <c r="N211" s="31"/>
      <c r="O211" s="31"/>
      <c r="P211" s="31"/>
      <c r="Q211" s="31"/>
      <c r="R211" s="31"/>
      <c r="S211" s="31"/>
      <c r="T211" s="31"/>
      <c r="U211" s="31"/>
      <c r="Y211" s="31"/>
      <c r="Z211" s="31"/>
      <c r="AA211" s="31"/>
    </row>
    <row r="212" spans="1:27" s="6" customFormat="1">
      <c r="A212" s="10"/>
      <c r="B212" s="10"/>
      <c r="C212" s="177"/>
      <c r="D212" s="31"/>
      <c r="E212" s="178" t="str">
        <f>IF($C212="","",VLOOKUP($C212,分類コード!$B$1:$C$11,2,0))</f>
        <v/>
      </c>
      <c r="F212" s="30"/>
      <c r="G212" s="28"/>
      <c r="H212" s="13"/>
      <c r="I212" s="28"/>
      <c r="M212" s="31"/>
      <c r="N212" s="31"/>
      <c r="O212" s="31"/>
      <c r="P212" s="31"/>
      <c r="Q212" s="31"/>
      <c r="R212" s="31"/>
      <c r="S212" s="31"/>
      <c r="T212" s="31"/>
      <c r="U212" s="31"/>
      <c r="Y212" s="31"/>
      <c r="Z212" s="31"/>
      <c r="AA212" s="31"/>
    </row>
    <row r="213" spans="1:27" s="6" customFormat="1">
      <c r="A213" s="10"/>
      <c r="B213" s="10"/>
      <c r="C213" s="177"/>
      <c r="D213" s="31"/>
      <c r="E213" s="178" t="str">
        <f>IF($C213="","",VLOOKUP($C213,分類コード!$B$1:$C$11,2,0))</f>
        <v/>
      </c>
      <c r="F213" s="30"/>
      <c r="G213" s="28"/>
      <c r="H213" s="13"/>
      <c r="I213" s="28"/>
      <c r="M213" s="31"/>
      <c r="N213" s="31"/>
      <c r="O213" s="31"/>
      <c r="P213" s="31"/>
      <c r="Q213" s="31"/>
      <c r="R213" s="31"/>
      <c r="S213" s="31"/>
      <c r="T213" s="31"/>
      <c r="U213" s="31"/>
      <c r="Y213" s="31"/>
      <c r="Z213" s="31"/>
      <c r="AA213" s="31"/>
    </row>
    <row r="214" spans="1:27" s="6" customFormat="1">
      <c r="A214" s="10"/>
      <c r="B214" s="10"/>
      <c r="C214" s="177"/>
      <c r="D214" s="31"/>
      <c r="E214" s="178" t="str">
        <f>IF($C214="","",VLOOKUP($C214,分類コード!$B$1:$C$11,2,0))</f>
        <v/>
      </c>
      <c r="F214" s="30"/>
      <c r="G214" s="28"/>
      <c r="H214" s="13"/>
      <c r="I214" s="28"/>
      <c r="M214" s="31"/>
      <c r="N214" s="31"/>
      <c r="O214" s="31"/>
      <c r="P214" s="31"/>
      <c r="Q214" s="31"/>
      <c r="R214" s="31"/>
      <c r="S214" s="31"/>
      <c r="T214" s="31"/>
      <c r="U214" s="31"/>
      <c r="Y214" s="31"/>
      <c r="Z214" s="31"/>
      <c r="AA214" s="31"/>
    </row>
    <row r="215" spans="1:27" s="6" customFormat="1">
      <c r="A215" s="10"/>
      <c r="B215" s="10"/>
      <c r="C215" s="177"/>
      <c r="D215" s="31"/>
      <c r="E215" s="178" t="str">
        <f>IF($C215="","",VLOOKUP($C215,分類コード!$B$1:$C$11,2,0))</f>
        <v/>
      </c>
      <c r="F215" s="30"/>
      <c r="G215" s="28"/>
      <c r="H215" s="13"/>
      <c r="I215" s="28"/>
      <c r="M215" s="31"/>
      <c r="N215" s="31"/>
      <c r="O215" s="31"/>
      <c r="P215" s="31"/>
      <c r="Q215" s="31"/>
      <c r="R215" s="31"/>
      <c r="S215" s="31"/>
      <c r="T215" s="31"/>
      <c r="U215" s="31"/>
      <c r="Y215" s="31"/>
      <c r="Z215" s="31"/>
      <c r="AA215" s="31"/>
    </row>
    <row r="216" spans="1:27" s="6" customFormat="1">
      <c r="A216" s="10"/>
      <c r="B216" s="10"/>
      <c r="C216" s="177"/>
      <c r="D216" s="31"/>
      <c r="E216" s="178" t="str">
        <f>IF($C216="","",VLOOKUP($C216,分類コード!$B$1:$C$11,2,0))</f>
        <v/>
      </c>
      <c r="F216" s="30"/>
      <c r="G216" s="28"/>
      <c r="H216" s="13"/>
      <c r="I216" s="28"/>
      <c r="M216" s="31"/>
      <c r="N216" s="31"/>
      <c r="O216" s="31"/>
      <c r="P216" s="31"/>
      <c r="Q216" s="31"/>
      <c r="R216" s="31"/>
      <c r="S216" s="31"/>
      <c r="T216" s="31"/>
      <c r="U216" s="31"/>
      <c r="Y216" s="31"/>
      <c r="Z216" s="31"/>
      <c r="AA216" s="31"/>
    </row>
    <row r="217" spans="1:27" s="6" customFormat="1">
      <c r="A217" s="10"/>
      <c r="B217" s="10"/>
      <c r="C217" s="177"/>
      <c r="D217" s="31"/>
      <c r="E217" s="178" t="str">
        <f>IF($C217="","",VLOOKUP($C217,分類コード!$B$1:$C$11,2,0))</f>
        <v/>
      </c>
      <c r="F217" s="30"/>
      <c r="G217" s="28"/>
      <c r="H217" s="13"/>
      <c r="I217" s="28"/>
      <c r="M217" s="31"/>
      <c r="N217" s="31"/>
      <c r="O217" s="31"/>
      <c r="P217" s="31"/>
      <c r="Q217" s="31"/>
      <c r="R217" s="31"/>
      <c r="S217" s="31"/>
      <c r="T217" s="31"/>
      <c r="U217" s="31"/>
      <c r="Y217" s="31"/>
      <c r="Z217" s="31"/>
      <c r="AA217" s="31"/>
    </row>
    <row r="218" spans="1:27" s="6" customFormat="1">
      <c r="A218" s="10"/>
      <c r="B218" s="10"/>
      <c r="C218" s="177"/>
      <c r="D218" s="31"/>
      <c r="E218" s="178" t="str">
        <f>IF($C218="","",VLOOKUP($C218,分類コード!$B$1:$C$11,2,0))</f>
        <v/>
      </c>
      <c r="F218" s="30"/>
      <c r="G218" s="28"/>
      <c r="H218" s="13"/>
      <c r="I218" s="28"/>
      <c r="M218" s="31"/>
      <c r="N218" s="31"/>
      <c r="O218" s="31"/>
      <c r="P218" s="31"/>
      <c r="Q218" s="31"/>
      <c r="R218" s="31"/>
      <c r="S218" s="31"/>
      <c r="T218" s="31"/>
      <c r="U218" s="31"/>
      <c r="Y218" s="31"/>
      <c r="Z218" s="31"/>
      <c r="AA218" s="31"/>
    </row>
    <row r="219" spans="1:27" s="6" customFormat="1">
      <c r="A219" s="10"/>
      <c r="B219" s="10"/>
      <c r="C219" s="177"/>
      <c r="D219" s="31"/>
      <c r="E219" s="178" t="str">
        <f>IF($C219="","",VLOOKUP($C219,分類コード!$B$1:$C$11,2,0))</f>
        <v/>
      </c>
      <c r="F219" s="30"/>
      <c r="G219" s="28"/>
      <c r="H219" s="13"/>
      <c r="I219" s="28"/>
      <c r="M219" s="31"/>
      <c r="N219" s="31"/>
      <c r="O219" s="31"/>
      <c r="P219" s="31"/>
      <c r="Q219" s="31"/>
      <c r="R219" s="31"/>
      <c r="S219" s="31"/>
      <c r="T219" s="31"/>
      <c r="U219" s="31"/>
      <c r="Y219" s="31"/>
      <c r="Z219" s="31"/>
      <c r="AA219" s="31"/>
    </row>
    <row r="220" spans="1:27" s="6" customFormat="1">
      <c r="A220" s="10"/>
      <c r="B220" s="10"/>
      <c r="C220" s="177"/>
      <c r="D220" s="31"/>
      <c r="E220" s="178" t="str">
        <f>IF($C220="","",VLOOKUP($C220,分類コード!$B$1:$C$11,2,0))</f>
        <v/>
      </c>
      <c r="F220" s="30"/>
      <c r="G220" s="28"/>
      <c r="H220" s="13"/>
      <c r="I220" s="28"/>
      <c r="M220" s="31"/>
      <c r="N220" s="31"/>
      <c r="O220" s="31"/>
      <c r="P220" s="31"/>
      <c r="Q220" s="31"/>
      <c r="R220" s="31"/>
      <c r="S220" s="31"/>
      <c r="T220" s="31"/>
      <c r="U220" s="31"/>
      <c r="Y220" s="31"/>
      <c r="Z220" s="31"/>
      <c r="AA220" s="31"/>
    </row>
    <row r="221" spans="1:27" s="6" customFormat="1">
      <c r="A221" s="10"/>
      <c r="B221" s="10"/>
      <c r="C221" s="177"/>
      <c r="D221" s="31"/>
      <c r="E221" s="178" t="str">
        <f>IF($C221="","",VLOOKUP($C221,分類コード!$B$1:$C$11,2,0))</f>
        <v/>
      </c>
      <c r="F221" s="30"/>
      <c r="G221" s="28"/>
      <c r="H221" s="13"/>
      <c r="I221" s="28"/>
      <c r="M221" s="31"/>
      <c r="N221" s="31"/>
      <c r="O221" s="31"/>
      <c r="P221" s="31"/>
      <c r="Q221" s="31"/>
      <c r="R221" s="31"/>
      <c r="S221" s="31"/>
      <c r="T221" s="31"/>
      <c r="U221" s="31"/>
      <c r="Y221" s="31"/>
      <c r="Z221" s="31"/>
      <c r="AA221" s="31"/>
    </row>
    <row r="222" spans="1:27" s="6" customFormat="1">
      <c r="A222" s="10"/>
      <c r="B222" s="10"/>
      <c r="C222" s="177"/>
      <c r="D222" s="31"/>
      <c r="E222" s="178" t="str">
        <f>IF($C222="","",VLOOKUP($C222,分類コード!$B$1:$C$11,2,0))</f>
        <v/>
      </c>
      <c r="F222" s="30"/>
      <c r="G222" s="28"/>
      <c r="H222" s="13"/>
      <c r="I222" s="28"/>
      <c r="M222" s="31"/>
      <c r="N222" s="31"/>
      <c r="O222" s="31"/>
      <c r="P222" s="31"/>
      <c r="Q222" s="31"/>
      <c r="R222" s="31"/>
      <c r="S222" s="31"/>
      <c r="T222" s="31"/>
      <c r="U222" s="31"/>
      <c r="Y222" s="31"/>
      <c r="Z222" s="31"/>
      <c r="AA222" s="31"/>
    </row>
    <row r="223" spans="1:27" s="6" customFormat="1">
      <c r="A223" s="10"/>
      <c r="B223" s="10"/>
      <c r="C223" s="177"/>
      <c r="D223" s="31"/>
      <c r="E223" s="178" t="str">
        <f>IF($C223="","",VLOOKUP($C223,分類コード!$B$1:$C$11,2,0))</f>
        <v/>
      </c>
      <c r="F223" s="30"/>
      <c r="G223" s="28"/>
      <c r="H223" s="13"/>
      <c r="I223" s="28"/>
      <c r="M223" s="31"/>
      <c r="N223" s="31"/>
      <c r="O223" s="31"/>
      <c r="P223" s="31"/>
      <c r="Q223" s="31"/>
      <c r="R223" s="31"/>
      <c r="S223" s="31"/>
      <c r="T223" s="31"/>
      <c r="U223" s="31"/>
      <c r="Y223" s="31"/>
      <c r="Z223" s="31"/>
      <c r="AA223" s="31"/>
    </row>
    <row r="224" spans="1:27" s="6" customFormat="1">
      <c r="A224" s="10"/>
      <c r="B224" s="10"/>
      <c r="C224" s="177"/>
      <c r="D224" s="31"/>
      <c r="E224" s="178" t="str">
        <f>IF($C224="","",VLOOKUP($C224,分類コード!$B$1:$C$11,2,0))</f>
        <v/>
      </c>
      <c r="F224" s="30"/>
      <c r="G224" s="28"/>
      <c r="H224" s="13"/>
      <c r="I224" s="28"/>
      <c r="M224" s="31"/>
      <c r="N224" s="31"/>
      <c r="O224" s="31"/>
      <c r="P224" s="31"/>
      <c r="Q224" s="31"/>
      <c r="R224" s="31"/>
      <c r="S224" s="31"/>
      <c r="T224" s="31"/>
      <c r="U224" s="31"/>
      <c r="Y224" s="31"/>
      <c r="Z224" s="31"/>
      <c r="AA224" s="31"/>
    </row>
    <row r="225" spans="1:27" s="6" customFormat="1">
      <c r="A225" s="10"/>
      <c r="B225" s="10"/>
      <c r="C225" s="177"/>
      <c r="D225" s="31"/>
      <c r="E225" s="178" t="str">
        <f>IF($C225="","",VLOOKUP($C225,分類コード!$B$1:$C$11,2,0))</f>
        <v/>
      </c>
      <c r="F225" s="30"/>
      <c r="G225" s="28"/>
      <c r="H225" s="13"/>
      <c r="I225" s="28"/>
      <c r="M225" s="31"/>
      <c r="N225" s="31"/>
      <c r="O225" s="31"/>
      <c r="P225" s="31"/>
      <c r="Q225" s="31"/>
      <c r="R225" s="31"/>
      <c r="S225" s="31"/>
      <c r="T225" s="31"/>
      <c r="U225" s="31"/>
      <c r="Y225" s="31"/>
      <c r="Z225" s="31"/>
      <c r="AA225" s="31"/>
    </row>
    <row r="226" spans="1:27" s="6" customFormat="1">
      <c r="A226" s="10"/>
      <c r="B226" s="10"/>
      <c r="C226" s="177"/>
      <c r="D226" s="31"/>
      <c r="E226" s="178" t="str">
        <f>IF($C226="","",VLOOKUP($C226,分類コード!$B$1:$C$11,2,0))</f>
        <v/>
      </c>
      <c r="F226" s="30"/>
      <c r="G226" s="28"/>
      <c r="H226" s="13"/>
      <c r="I226" s="28"/>
      <c r="M226" s="31"/>
      <c r="N226" s="31"/>
      <c r="O226" s="31"/>
      <c r="P226" s="31"/>
      <c r="Q226" s="31"/>
      <c r="R226" s="31"/>
      <c r="S226" s="31"/>
      <c r="T226" s="31"/>
      <c r="U226" s="31"/>
      <c r="Y226" s="31"/>
      <c r="Z226" s="31"/>
      <c r="AA226" s="31"/>
    </row>
    <row r="227" spans="1:27" s="6" customFormat="1">
      <c r="A227" s="10"/>
      <c r="B227" s="10"/>
      <c r="C227" s="177"/>
      <c r="D227" s="31"/>
      <c r="E227" s="178" t="str">
        <f>IF($C227="","",VLOOKUP($C227,分類コード!$B$1:$C$11,2,0))</f>
        <v/>
      </c>
      <c r="F227" s="30"/>
      <c r="G227" s="28"/>
      <c r="H227" s="13"/>
      <c r="I227" s="28"/>
      <c r="M227" s="31"/>
      <c r="N227" s="31"/>
      <c r="O227" s="31"/>
      <c r="P227" s="31"/>
      <c r="Q227" s="31"/>
      <c r="R227" s="31"/>
      <c r="S227" s="31"/>
      <c r="T227" s="31"/>
      <c r="U227" s="31"/>
      <c r="Y227" s="31"/>
      <c r="Z227" s="31"/>
      <c r="AA227" s="31"/>
    </row>
    <row r="228" spans="1:27" s="6" customFormat="1">
      <c r="A228" s="10"/>
      <c r="B228" s="10"/>
      <c r="C228" s="177"/>
      <c r="D228" s="31"/>
      <c r="E228" s="178" t="str">
        <f>IF($C228="","",VLOOKUP($C228,分類コード!$B$1:$C$11,2,0))</f>
        <v/>
      </c>
      <c r="F228" s="30"/>
      <c r="G228" s="28"/>
      <c r="H228" s="13"/>
      <c r="I228" s="28"/>
      <c r="M228" s="31"/>
      <c r="N228" s="31"/>
      <c r="O228" s="31"/>
      <c r="P228" s="31"/>
      <c r="Q228" s="31"/>
      <c r="R228" s="31"/>
      <c r="S228" s="31"/>
      <c r="T228" s="31"/>
      <c r="U228" s="31"/>
      <c r="Y228" s="31"/>
      <c r="Z228" s="31"/>
      <c r="AA228" s="31"/>
    </row>
    <row r="229" spans="1:27" s="6" customFormat="1">
      <c r="A229" s="10"/>
      <c r="B229" s="10"/>
      <c r="C229" s="177"/>
      <c r="D229" s="31"/>
      <c r="E229" s="178" t="str">
        <f>IF($C229="","",VLOOKUP($C229,分類コード!$B$1:$C$11,2,0))</f>
        <v/>
      </c>
      <c r="F229" s="30"/>
      <c r="G229" s="28"/>
      <c r="H229" s="13"/>
      <c r="I229" s="28"/>
      <c r="M229" s="31"/>
      <c r="N229" s="31"/>
      <c r="O229" s="31"/>
      <c r="P229" s="31"/>
      <c r="Q229" s="31"/>
      <c r="R229" s="31"/>
      <c r="S229" s="31"/>
      <c r="T229" s="31"/>
      <c r="U229" s="31"/>
      <c r="Y229" s="31"/>
      <c r="Z229" s="31"/>
      <c r="AA229" s="31"/>
    </row>
    <row r="230" spans="1:27" s="6" customFormat="1">
      <c r="A230" s="10"/>
      <c r="B230" s="10"/>
      <c r="C230" s="177"/>
      <c r="D230" s="31"/>
      <c r="E230" s="178" t="str">
        <f>IF($C230="","",VLOOKUP($C230,分類コード!$B$1:$C$11,2,0))</f>
        <v/>
      </c>
      <c r="F230" s="30"/>
      <c r="G230" s="28"/>
      <c r="H230" s="13"/>
      <c r="I230" s="28"/>
      <c r="M230" s="31"/>
      <c r="N230" s="31"/>
      <c r="O230" s="31"/>
      <c r="P230" s="31"/>
      <c r="Q230" s="31"/>
      <c r="R230" s="31"/>
      <c r="S230" s="31"/>
      <c r="T230" s="31"/>
      <c r="U230" s="31"/>
      <c r="Y230" s="31"/>
      <c r="Z230" s="31"/>
      <c r="AA230" s="31"/>
    </row>
    <row r="231" spans="1:27" s="6" customFormat="1">
      <c r="A231" s="10"/>
      <c r="B231" s="10"/>
      <c r="C231" s="177"/>
      <c r="D231" s="31"/>
      <c r="E231" s="178" t="str">
        <f>IF($C231="","",VLOOKUP($C231,分類コード!$B$1:$C$11,2,0))</f>
        <v/>
      </c>
      <c r="F231" s="30"/>
      <c r="G231" s="28"/>
      <c r="H231" s="13"/>
      <c r="I231" s="28"/>
      <c r="M231" s="31"/>
      <c r="N231" s="31"/>
      <c r="O231" s="31"/>
      <c r="P231" s="31"/>
      <c r="Q231" s="31"/>
      <c r="R231" s="31"/>
      <c r="S231" s="31"/>
      <c r="T231" s="31"/>
      <c r="U231" s="31"/>
      <c r="Y231" s="31"/>
      <c r="Z231" s="31"/>
      <c r="AA231" s="31"/>
    </row>
    <row r="232" spans="1:27" s="6" customFormat="1">
      <c r="A232" s="10"/>
      <c r="B232" s="10"/>
      <c r="C232" s="177"/>
      <c r="D232" s="31"/>
      <c r="E232" s="178" t="str">
        <f>IF($C232="","",VLOOKUP($C232,分類コード!$B$1:$C$11,2,0))</f>
        <v/>
      </c>
      <c r="F232" s="30"/>
      <c r="G232" s="28"/>
      <c r="H232" s="13"/>
      <c r="I232" s="28"/>
      <c r="M232" s="31"/>
      <c r="N232" s="31"/>
      <c r="O232" s="31"/>
      <c r="P232" s="31"/>
      <c r="Q232" s="31"/>
      <c r="R232" s="31"/>
      <c r="S232" s="31"/>
      <c r="T232" s="31"/>
      <c r="U232" s="31"/>
      <c r="Y232" s="31"/>
      <c r="Z232" s="31"/>
      <c r="AA232" s="31"/>
    </row>
    <row r="233" spans="1:27" s="6" customFormat="1">
      <c r="A233" s="10"/>
      <c r="B233" s="10"/>
      <c r="C233" s="177"/>
      <c r="D233" s="31"/>
      <c r="E233" s="178" t="str">
        <f>IF($C233="","",VLOOKUP($C233,分類コード!$B$1:$C$11,2,0))</f>
        <v/>
      </c>
      <c r="F233" s="30"/>
      <c r="G233" s="28"/>
      <c r="H233" s="13"/>
      <c r="I233" s="28"/>
      <c r="M233" s="31"/>
      <c r="N233" s="31"/>
      <c r="O233" s="31"/>
      <c r="P233" s="31"/>
      <c r="Q233" s="31"/>
      <c r="R233" s="31"/>
      <c r="S233" s="31"/>
      <c r="T233" s="31"/>
      <c r="U233" s="31"/>
      <c r="Y233" s="31"/>
      <c r="Z233" s="31"/>
      <c r="AA233" s="31"/>
    </row>
    <row r="234" spans="1:27" s="6" customFormat="1">
      <c r="A234" s="10"/>
      <c r="B234" s="10"/>
      <c r="C234" s="177"/>
      <c r="D234" s="31"/>
      <c r="E234" s="178" t="str">
        <f>IF($C234="","",VLOOKUP($C234,分類コード!$B$1:$C$11,2,0))</f>
        <v/>
      </c>
      <c r="F234" s="30"/>
      <c r="G234" s="28"/>
      <c r="H234" s="13"/>
      <c r="I234" s="28"/>
      <c r="M234" s="31"/>
      <c r="N234" s="31"/>
      <c r="O234" s="31"/>
      <c r="P234" s="31"/>
      <c r="Q234" s="31"/>
      <c r="R234" s="31"/>
      <c r="S234" s="31"/>
      <c r="T234" s="31"/>
      <c r="U234" s="31"/>
      <c r="Y234" s="31"/>
      <c r="Z234" s="31"/>
      <c r="AA234" s="31"/>
    </row>
    <row r="235" spans="1:27" s="6" customFormat="1">
      <c r="A235" s="10"/>
      <c r="B235" s="10"/>
      <c r="C235" s="177"/>
      <c r="D235" s="31"/>
      <c r="E235" s="178" t="str">
        <f>IF($C235="","",VLOOKUP($C235,分類コード!$B$1:$C$11,2,0))</f>
        <v/>
      </c>
      <c r="F235" s="30"/>
      <c r="G235" s="28"/>
      <c r="H235" s="13"/>
      <c r="I235" s="28"/>
      <c r="M235" s="31"/>
      <c r="N235" s="31"/>
      <c r="O235" s="31"/>
      <c r="P235" s="31"/>
      <c r="Q235" s="31"/>
      <c r="R235" s="31"/>
      <c r="S235" s="31"/>
      <c r="T235" s="31"/>
      <c r="U235" s="31"/>
      <c r="Y235" s="31"/>
      <c r="Z235" s="31"/>
      <c r="AA235" s="31"/>
    </row>
    <row r="236" spans="1:27" s="6" customFormat="1">
      <c r="A236" s="10"/>
      <c r="B236" s="10"/>
      <c r="C236" s="177"/>
      <c r="D236" s="31"/>
      <c r="E236" s="178" t="str">
        <f>IF($C236="","",VLOOKUP($C236,分類コード!$B$1:$C$11,2,0))</f>
        <v/>
      </c>
      <c r="F236" s="30"/>
      <c r="G236" s="28"/>
      <c r="H236" s="13"/>
      <c r="I236" s="28"/>
      <c r="M236" s="31"/>
      <c r="N236" s="31"/>
      <c r="O236" s="31"/>
      <c r="P236" s="31"/>
      <c r="Q236" s="31"/>
      <c r="R236" s="31"/>
      <c r="S236" s="31"/>
      <c r="T236" s="31"/>
      <c r="U236" s="31"/>
      <c r="Y236" s="31"/>
      <c r="Z236" s="31"/>
      <c r="AA236" s="31"/>
    </row>
    <row r="237" spans="1:27" s="6" customFormat="1">
      <c r="A237" s="10"/>
      <c r="B237" s="10"/>
      <c r="C237" s="177"/>
      <c r="D237" s="31"/>
      <c r="E237" s="178" t="str">
        <f>IF($C237="","",VLOOKUP($C237,分類コード!$B$1:$C$11,2,0))</f>
        <v/>
      </c>
      <c r="F237" s="30"/>
      <c r="G237" s="28"/>
      <c r="H237" s="13"/>
      <c r="I237" s="28"/>
      <c r="M237" s="31"/>
      <c r="N237" s="31"/>
      <c r="O237" s="31"/>
      <c r="P237" s="31"/>
      <c r="Q237" s="31"/>
      <c r="R237" s="31"/>
      <c r="S237" s="31"/>
      <c r="T237" s="31"/>
      <c r="U237" s="31"/>
      <c r="Y237" s="31"/>
      <c r="Z237" s="31"/>
      <c r="AA237" s="31"/>
    </row>
    <row r="238" spans="1:27" s="6" customFormat="1">
      <c r="A238" s="10"/>
      <c r="B238" s="10"/>
      <c r="C238" s="177"/>
      <c r="D238" s="31"/>
      <c r="E238" s="178" t="str">
        <f>IF($C238="","",VLOOKUP($C238,分類コード!$B$1:$C$11,2,0))</f>
        <v/>
      </c>
      <c r="F238" s="30"/>
      <c r="G238" s="28"/>
      <c r="H238" s="13"/>
      <c r="I238" s="28"/>
      <c r="M238" s="31"/>
      <c r="N238" s="31"/>
      <c r="O238" s="31"/>
      <c r="P238" s="31"/>
      <c r="Q238" s="31"/>
      <c r="R238" s="31"/>
      <c r="S238" s="31"/>
      <c r="T238" s="31"/>
      <c r="U238" s="31"/>
      <c r="Y238" s="31"/>
      <c r="Z238" s="31"/>
      <c r="AA238" s="31"/>
    </row>
    <row r="239" spans="1:27" s="6" customFormat="1">
      <c r="A239" s="10"/>
      <c r="B239" s="10"/>
      <c r="C239" s="177"/>
      <c r="D239" s="31"/>
      <c r="E239" s="178" t="str">
        <f>IF($C239="","",VLOOKUP($C239,分類コード!$B$1:$C$11,2,0))</f>
        <v/>
      </c>
      <c r="F239" s="30"/>
      <c r="G239" s="28"/>
      <c r="H239" s="13"/>
      <c r="I239" s="28"/>
      <c r="M239" s="31"/>
      <c r="N239" s="31"/>
      <c r="O239" s="31"/>
      <c r="P239" s="31"/>
      <c r="Q239" s="31"/>
      <c r="R239" s="31"/>
      <c r="S239" s="31"/>
      <c r="T239" s="31"/>
      <c r="U239" s="31"/>
      <c r="Y239" s="31"/>
      <c r="Z239" s="31"/>
      <c r="AA239" s="31"/>
    </row>
    <row r="240" spans="1:27" s="6" customFormat="1">
      <c r="A240" s="10"/>
      <c r="B240" s="10"/>
      <c r="C240" s="177"/>
      <c r="D240" s="31"/>
      <c r="E240" s="178" t="str">
        <f>IF($C240="","",VLOOKUP($C240,分類コード!$B$1:$C$11,2,0))</f>
        <v/>
      </c>
      <c r="F240" s="30"/>
      <c r="G240" s="28"/>
      <c r="H240" s="13"/>
      <c r="I240" s="28"/>
      <c r="M240" s="31"/>
      <c r="N240" s="31"/>
      <c r="O240" s="31"/>
      <c r="P240" s="31"/>
      <c r="Q240" s="31"/>
      <c r="R240" s="31"/>
      <c r="S240" s="31"/>
      <c r="T240" s="31"/>
      <c r="U240" s="31"/>
      <c r="Y240" s="31"/>
      <c r="Z240" s="31"/>
      <c r="AA240" s="31"/>
    </row>
    <row r="241" spans="1:27" s="6" customFormat="1">
      <c r="A241" s="10"/>
      <c r="B241" s="10"/>
      <c r="C241" s="177"/>
      <c r="D241" s="31"/>
      <c r="E241" s="178" t="str">
        <f>IF($C241="","",VLOOKUP($C241,分類コード!$B$1:$C$11,2,0))</f>
        <v/>
      </c>
      <c r="F241" s="30"/>
      <c r="G241" s="28"/>
      <c r="H241" s="13"/>
      <c r="I241" s="28"/>
      <c r="M241" s="31"/>
      <c r="N241" s="31"/>
      <c r="O241" s="31"/>
      <c r="P241" s="31"/>
      <c r="Q241" s="31"/>
      <c r="R241" s="31"/>
      <c r="S241" s="31"/>
      <c r="T241" s="31"/>
      <c r="U241" s="31"/>
      <c r="Y241" s="31"/>
      <c r="Z241" s="31"/>
      <c r="AA241" s="31"/>
    </row>
    <row r="242" spans="1:27" s="6" customFormat="1">
      <c r="A242" s="10"/>
      <c r="B242" s="10"/>
      <c r="C242" s="177"/>
      <c r="D242" s="31"/>
      <c r="E242" s="178" t="str">
        <f>IF($C242="","",VLOOKUP($C242,分類コード!$B$1:$C$11,2,0))</f>
        <v/>
      </c>
      <c r="F242" s="30"/>
      <c r="G242" s="28"/>
      <c r="H242" s="13"/>
      <c r="I242" s="28"/>
      <c r="M242" s="31"/>
      <c r="N242" s="31"/>
      <c r="O242" s="31"/>
      <c r="P242" s="31"/>
      <c r="Q242" s="31"/>
      <c r="R242" s="31"/>
      <c r="S242" s="31"/>
      <c r="T242" s="31"/>
      <c r="U242" s="31"/>
      <c r="Y242" s="31"/>
      <c r="Z242" s="31"/>
      <c r="AA242" s="31"/>
    </row>
    <row r="243" spans="1:27" s="6" customFormat="1">
      <c r="A243" s="10"/>
      <c r="B243" s="10"/>
      <c r="C243" s="177"/>
      <c r="D243" s="31"/>
      <c r="E243" s="178" t="str">
        <f>IF($C243="","",VLOOKUP($C243,分類コード!$B$1:$C$11,2,0))</f>
        <v/>
      </c>
      <c r="F243" s="30"/>
      <c r="G243" s="28"/>
      <c r="H243" s="13"/>
      <c r="I243" s="28"/>
      <c r="M243" s="31"/>
      <c r="N243" s="31"/>
      <c r="O243" s="31"/>
      <c r="P243" s="31"/>
      <c r="Q243" s="31"/>
      <c r="R243" s="31"/>
      <c r="S243" s="31"/>
      <c r="T243" s="31"/>
      <c r="U243" s="31"/>
      <c r="Y243" s="31"/>
      <c r="Z243" s="31"/>
      <c r="AA243" s="31"/>
    </row>
    <row r="244" spans="1:27" s="6" customFormat="1">
      <c r="A244" s="10"/>
      <c r="B244" s="10"/>
      <c r="C244" s="177"/>
      <c r="D244" s="31"/>
      <c r="E244" s="178" t="str">
        <f>IF($C244="","",VLOOKUP($C244,分類コード!$B$1:$C$11,2,0))</f>
        <v/>
      </c>
      <c r="F244" s="30"/>
      <c r="G244" s="28"/>
      <c r="H244" s="13"/>
      <c r="I244" s="28"/>
      <c r="M244" s="31"/>
      <c r="N244" s="31"/>
      <c r="O244" s="31"/>
      <c r="P244" s="31"/>
      <c r="Q244" s="31"/>
      <c r="R244" s="31"/>
      <c r="S244" s="31"/>
      <c r="T244" s="31"/>
      <c r="U244" s="31"/>
      <c r="Y244" s="31"/>
      <c r="Z244" s="31"/>
      <c r="AA244" s="31"/>
    </row>
    <row r="245" spans="1:27" s="6" customFormat="1">
      <c r="A245" s="10"/>
      <c r="B245" s="10"/>
      <c r="C245" s="177"/>
      <c r="D245" s="31"/>
      <c r="E245" s="178" t="str">
        <f>IF($C245="","",VLOOKUP($C245,分類コード!$B$1:$C$11,2,0))</f>
        <v/>
      </c>
      <c r="F245" s="30"/>
      <c r="G245" s="28"/>
      <c r="H245" s="13"/>
      <c r="I245" s="28"/>
      <c r="M245" s="31"/>
      <c r="N245" s="31"/>
      <c r="O245" s="31"/>
      <c r="P245" s="31"/>
      <c r="Q245" s="31"/>
      <c r="R245" s="31"/>
      <c r="S245" s="31"/>
      <c r="T245" s="31"/>
      <c r="U245" s="31"/>
      <c r="Y245" s="31"/>
      <c r="Z245" s="31"/>
      <c r="AA245" s="31"/>
    </row>
    <row r="246" spans="1:27" s="6" customFormat="1">
      <c r="A246" s="10"/>
      <c r="B246" s="10"/>
      <c r="C246" s="177"/>
      <c r="D246" s="31"/>
      <c r="E246" s="178" t="str">
        <f>IF($C246="","",VLOOKUP($C246,分類コード!$B$1:$C$11,2,0))</f>
        <v/>
      </c>
      <c r="F246" s="30"/>
      <c r="G246" s="28"/>
      <c r="H246" s="13"/>
      <c r="I246" s="28"/>
      <c r="M246" s="31"/>
      <c r="N246" s="31"/>
      <c r="O246" s="31"/>
      <c r="P246" s="31"/>
      <c r="Q246" s="31"/>
      <c r="R246" s="31"/>
      <c r="S246" s="31"/>
      <c r="T246" s="31"/>
      <c r="U246" s="31"/>
      <c r="Y246" s="31"/>
      <c r="Z246" s="31"/>
      <c r="AA246" s="31"/>
    </row>
    <row r="247" spans="1:27" s="6" customFormat="1">
      <c r="A247" s="10"/>
      <c r="B247" s="10"/>
      <c r="C247" s="177"/>
      <c r="D247" s="31"/>
      <c r="E247" s="178" t="str">
        <f>IF($C247="","",VLOOKUP($C247,分類コード!$B$1:$C$11,2,0))</f>
        <v/>
      </c>
      <c r="F247" s="30"/>
      <c r="G247" s="28"/>
      <c r="H247" s="13"/>
      <c r="I247" s="28"/>
      <c r="M247" s="31"/>
      <c r="N247" s="31"/>
      <c r="O247" s="31"/>
      <c r="P247" s="31"/>
      <c r="Q247" s="31"/>
      <c r="R247" s="31"/>
      <c r="S247" s="31"/>
      <c r="T247" s="31"/>
      <c r="U247" s="31"/>
      <c r="Y247" s="31"/>
      <c r="Z247" s="31"/>
      <c r="AA247" s="31"/>
    </row>
    <row r="248" spans="1:27" s="6" customFormat="1">
      <c r="A248" s="31"/>
      <c r="B248" s="31"/>
      <c r="C248" s="31"/>
      <c r="D248" s="31"/>
      <c r="E248" s="114" t="str">
        <f>IF($C248="","",VLOOKUP($C248,分類コード!$B$1:$C$10,2,0))</f>
        <v/>
      </c>
      <c r="F248" s="30"/>
      <c r="G248" s="28"/>
      <c r="H248" s="11"/>
      <c r="I248" s="28"/>
      <c r="M248" s="31"/>
      <c r="N248" s="31"/>
      <c r="O248" s="31"/>
      <c r="P248" s="31"/>
      <c r="Q248" s="31"/>
      <c r="R248" s="31"/>
      <c r="S248" s="31"/>
      <c r="T248" s="31"/>
      <c r="U248" s="31"/>
      <c r="Y248" s="31"/>
      <c r="Z248" s="31"/>
      <c r="AA248" s="31"/>
    </row>
    <row r="249" spans="1:27" s="6" customFormat="1">
      <c r="A249" s="31"/>
      <c r="B249" s="31"/>
      <c r="C249" s="31"/>
      <c r="D249" s="31"/>
      <c r="E249" s="114" t="str">
        <f>IF($C249="","",VLOOKUP($C249,分類コード!$B$1:$C$10,2,0))</f>
        <v/>
      </c>
      <c r="F249" s="30"/>
      <c r="G249" s="28"/>
      <c r="H249" s="11"/>
      <c r="I249" s="28"/>
      <c r="M249" s="31"/>
      <c r="N249" s="31"/>
      <c r="O249" s="31"/>
      <c r="P249" s="31"/>
      <c r="Q249" s="31"/>
      <c r="R249" s="31"/>
      <c r="S249" s="31"/>
      <c r="T249" s="31"/>
      <c r="U249" s="31"/>
      <c r="Y249" s="31"/>
      <c r="Z249" s="31"/>
      <c r="AA249" s="31"/>
    </row>
    <row r="250" spans="1:27" s="6" customFormat="1">
      <c r="A250" s="31"/>
      <c r="B250" s="31"/>
      <c r="C250" s="31"/>
      <c r="D250" s="31"/>
      <c r="E250" s="114" t="str">
        <f>IF($C250="","",VLOOKUP($C250,分類コード!$B$1:$C$10,2,0))</f>
        <v/>
      </c>
      <c r="F250" s="30"/>
      <c r="G250" s="28"/>
      <c r="H250" s="11"/>
      <c r="I250" s="28"/>
      <c r="M250" s="31"/>
      <c r="N250" s="31"/>
      <c r="O250" s="31"/>
      <c r="P250" s="31"/>
      <c r="Q250" s="31"/>
      <c r="R250" s="31"/>
      <c r="S250" s="31"/>
      <c r="T250" s="31"/>
      <c r="U250" s="31"/>
      <c r="Y250" s="31"/>
      <c r="Z250" s="31"/>
      <c r="AA250" s="31"/>
    </row>
    <row r="251" spans="1:27" s="6" customFormat="1">
      <c r="A251" s="31"/>
      <c r="B251" s="31"/>
      <c r="C251" s="31"/>
      <c r="D251" s="31"/>
      <c r="E251" s="114" t="str">
        <f>IF($C251="","",VLOOKUP($C251,分類コード!$B$1:$C$10,2,0))</f>
        <v/>
      </c>
      <c r="F251" s="30"/>
      <c r="G251" s="28"/>
      <c r="H251" s="11"/>
      <c r="I251" s="28"/>
      <c r="M251" s="31"/>
      <c r="N251" s="31"/>
      <c r="O251" s="31"/>
      <c r="P251" s="31"/>
      <c r="Q251" s="31"/>
      <c r="R251" s="31"/>
      <c r="S251" s="31"/>
      <c r="T251" s="31"/>
      <c r="U251" s="31"/>
      <c r="Y251" s="31"/>
      <c r="Z251" s="31"/>
      <c r="AA251" s="31"/>
    </row>
    <row r="252" spans="1:27" s="6" customFormat="1">
      <c r="A252" s="31"/>
      <c r="B252" s="31"/>
      <c r="C252" s="31"/>
      <c r="D252" s="31"/>
      <c r="E252" s="114" t="str">
        <f>IF($C252="","",VLOOKUP($C252,分類コード!$B$1:$C$10,2,0))</f>
        <v/>
      </c>
      <c r="F252" s="30"/>
      <c r="G252" s="28"/>
      <c r="H252" s="11"/>
      <c r="I252" s="28"/>
      <c r="M252" s="31"/>
      <c r="N252" s="31"/>
      <c r="O252" s="31"/>
      <c r="P252" s="31"/>
      <c r="Q252" s="31"/>
      <c r="R252" s="31"/>
      <c r="S252" s="31"/>
      <c r="T252" s="31"/>
      <c r="U252" s="31"/>
      <c r="Y252" s="31"/>
      <c r="Z252" s="31"/>
      <c r="AA252" s="31"/>
    </row>
    <row r="253" spans="1:27" s="6" customFormat="1">
      <c r="A253" s="31"/>
      <c r="B253" s="31"/>
      <c r="C253" s="31"/>
      <c r="D253" s="31"/>
      <c r="E253" s="114" t="str">
        <f>IF($C253="","",VLOOKUP($C253,分類コード!$B$1:$C$10,2,0))</f>
        <v/>
      </c>
      <c r="F253" s="30"/>
      <c r="G253" s="28"/>
      <c r="H253" s="11"/>
      <c r="I253" s="28"/>
      <c r="M253" s="31"/>
      <c r="N253" s="31"/>
      <c r="O253" s="31"/>
      <c r="P253" s="31"/>
      <c r="Q253" s="31"/>
      <c r="R253" s="31"/>
      <c r="S253" s="31"/>
      <c r="T253" s="31"/>
      <c r="U253" s="31"/>
      <c r="Y253" s="31"/>
      <c r="Z253" s="31"/>
      <c r="AA253" s="31"/>
    </row>
    <row r="254" spans="1:27" s="6" customFormat="1">
      <c r="A254" s="31"/>
      <c r="B254" s="31"/>
      <c r="C254" s="31"/>
      <c r="D254" s="31"/>
      <c r="E254" s="114" t="str">
        <f>IF($C254="","",VLOOKUP($C254,分類コード!$B$1:$C$10,2,0))</f>
        <v/>
      </c>
      <c r="F254" s="30"/>
      <c r="G254" s="28"/>
      <c r="H254" s="11"/>
      <c r="I254" s="28"/>
      <c r="M254" s="31"/>
      <c r="N254" s="31"/>
      <c r="O254" s="31"/>
      <c r="P254" s="31"/>
      <c r="Q254" s="31"/>
      <c r="R254" s="31"/>
      <c r="S254" s="31"/>
      <c r="T254" s="31"/>
      <c r="U254" s="31"/>
      <c r="Y254" s="31"/>
      <c r="Z254" s="31"/>
      <c r="AA254" s="31"/>
    </row>
    <row r="255" spans="1:27" s="6" customFormat="1">
      <c r="A255" s="31"/>
      <c r="B255" s="31"/>
      <c r="C255" s="31"/>
      <c r="D255" s="31"/>
      <c r="E255" s="114" t="str">
        <f>IF($C255="","",VLOOKUP($C255,分類コード!$B$1:$C$10,2,0))</f>
        <v/>
      </c>
      <c r="F255" s="30"/>
      <c r="G255" s="28"/>
      <c r="H255" s="11"/>
      <c r="I255" s="28"/>
      <c r="M255" s="31"/>
      <c r="N255" s="31"/>
      <c r="O255" s="31"/>
      <c r="P255" s="31"/>
      <c r="Q255" s="31"/>
      <c r="R255" s="31"/>
      <c r="S255" s="31"/>
      <c r="T255" s="31"/>
      <c r="U255" s="31"/>
      <c r="Y255" s="31"/>
      <c r="Z255" s="31"/>
      <c r="AA255" s="31"/>
    </row>
    <row r="256" spans="1:27" s="6" customFormat="1">
      <c r="A256" s="31"/>
      <c r="B256" s="31"/>
      <c r="C256" s="31"/>
      <c r="D256" s="31"/>
      <c r="E256" s="114" t="str">
        <f>IF($C256="","",VLOOKUP($C256,分類コード!$B$1:$C$10,2,0))</f>
        <v/>
      </c>
      <c r="F256" s="30"/>
      <c r="G256" s="28"/>
      <c r="H256" s="11"/>
      <c r="I256" s="28"/>
      <c r="M256" s="31"/>
      <c r="N256" s="31"/>
      <c r="O256" s="31"/>
      <c r="P256" s="31"/>
      <c r="Q256" s="31"/>
      <c r="R256" s="31"/>
      <c r="S256" s="31"/>
      <c r="T256" s="31"/>
      <c r="U256" s="31"/>
      <c r="Y256" s="31"/>
      <c r="Z256" s="31"/>
      <c r="AA256" s="31"/>
    </row>
    <row r="257" spans="1:27" s="6" customFormat="1">
      <c r="A257" s="31"/>
      <c r="B257" s="31"/>
      <c r="C257" s="31"/>
      <c r="D257" s="31"/>
      <c r="E257" s="114" t="str">
        <f>IF($C257="","",VLOOKUP($C257,分類コード!$B$1:$C$10,2,0))</f>
        <v/>
      </c>
      <c r="F257" s="30"/>
      <c r="G257" s="28"/>
      <c r="H257" s="11"/>
      <c r="I257" s="28"/>
      <c r="M257" s="31"/>
      <c r="N257" s="31"/>
      <c r="O257" s="31"/>
      <c r="P257" s="31"/>
      <c r="Q257" s="31"/>
      <c r="R257" s="31"/>
      <c r="S257" s="31"/>
      <c r="T257" s="31"/>
      <c r="U257" s="31"/>
      <c r="Y257" s="31"/>
      <c r="Z257" s="31"/>
      <c r="AA257" s="31"/>
    </row>
    <row r="258" spans="1:27" s="6" customFormat="1">
      <c r="A258" s="31"/>
      <c r="B258" s="31"/>
      <c r="C258" s="31"/>
      <c r="D258" s="31"/>
      <c r="E258" s="114" t="str">
        <f>IF($C258="","",VLOOKUP($C258,分類コード!$B$1:$C$10,2,0))</f>
        <v/>
      </c>
      <c r="F258" s="30"/>
      <c r="G258" s="28"/>
      <c r="H258" s="11"/>
      <c r="I258" s="28"/>
      <c r="M258" s="31"/>
      <c r="N258" s="31"/>
      <c r="O258" s="31"/>
      <c r="P258" s="31"/>
      <c r="Q258" s="31"/>
      <c r="R258" s="31"/>
      <c r="S258" s="31"/>
      <c r="T258" s="31"/>
      <c r="U258" s="31"/>
      <c r="Y258" s="31"/>
      <c r="Z258" s="31"/>
      <c r="AA258" s="31"/>
    </row>
    <row r="259" spans="1:27" s="6" customFormat="1">
      <c r="A259" s="31"/>
      <c r="B259" s="31"/>
      <c r="C259" s="31"/>
      <c r="D259" s="31"/>
      <c r="E259" s="114" t="str">
        <f>IF($C259="","",VLOOKUP($C259,分類コード!$B$1:$C$10,2,0))</f>
        <v/>
      </c>
      <c r="F259" s="30"/>
      <c r="G259" s="28"/>
      <c r="H259" s="11"/>
      <c r="I259" s="28"/>
      <c r="M259" s="31"/>
      <c r="N259" s="31"/>
      <c r="O259" s="31"/>
      <c r="P259" s="31"/>
      <c r="Q259" s="31"/>
      <c r="R259" s="31"/>
      <c r="S259" s="31"/>
      <c r="T259" s="31"/>
      <c r="U259" s="31"/>
      <c r="Y259" s="31"/>
      <c r="Z259" s="31"/>
      <c r="AA259" s="31"/>
    </row>
    <row r="260" spans="1:27" s="6" customFormat="1">
      <c r="A260" s="31"/>
      <c r="B260" s="31"/>
      <c r="C260" s="31"/>
      <c r="D260" s="31"/>
      <c r="E260" s="114" t="str">
        <f>IF($C260="","",VLOOKUP($C260,分類コード!$B$1:$C$10,2,0))</f>
        <v/>
      </c>
      <c r="F260" s="30"/>
      <c r="G260" s="28"/>
      <c r="H260" s="11"/>
      <c r="I260" s="28"/>
      <c r="M260" s="31"/>
      <c r="N260" s="31"/>
      <c r="O260" s="31"/>
      <c r="P260" s="31"/>
      <c r="Q260" s="31"/>
      <c r="R260" s="31"/>
      <c r="S260" s="31"/>
      <c r="T260" s="31"/>
      <c r="U260" s="31"/>
      <c r="Y260" s="31"/>
      <c r="Z260" s="31"/>
      <c r="AA260" s="31"/>
    </row>
    <row r="261" spans="1:27" s="6" customFormat="1">
      <c r="A261" s="31"/>
      <c r="B261" s="31"/>
      <c r="C261" s="31"/>
      <c r="D261" s="31"/>
      <c r="E261" s="114" t="str">
        <f>IF($C261="","",VLOOKUP($C261,分類コード!$B$1:$C$10,2,0))</f>
        <v/>
      </c>
      <c r="F261" s="30"/>
      <c r="G261" s="28"/>
      <c r="H261" s="11"/>
      <c r="I261" s="28"/>
      <c r="M261" s="31"/>
      <c r="N261" s="31"/>
      <c r="O261" s="31"/>
      <c r="P261" s="31"/>
      <c r="Q261" s="31"/>
      <c r="R261" s="31"/>
      <c r="S261" s="31"/>
      <c r="T261" s="31"/>
      <c r="U261" s="31"/>
      <c r="Y261" s="31"/>
      <c r="Z261" s="31"/>
      <c r="AA261" s="31"/>
    </row>
    <row r="262" spans="1:27" s="6" customFormat="1">
      <c r="A262" s="31"/>
      <c r="B262" s="31"/>
      <c r="C262" s="31"/>
      <c r="D262" s="31"/>
      <c r="E262" s="114" t="str">
        <f>IF($C262="","",VLOOKUP($C262,分類コード!$B$1:$C$10,2,0))</f>
        <v/>
      </c>
      <c r="F262" s="30"/>
      <c r="G262" s="28"/>
      <c r="H262" s="11"/>
      <c r="I262" s="28"/>
      <c r="M262" s="31"/>
      <c r="N262" s="31"/>
      <c r="O262" s="31"/>
      <c r="P262" s="31"/>
      <c r="Q262" s="31"/>
      <c r="R262" s="31"/>
      <c r="S262" s="31"/>
      <c r="T262" s="31"/>
      <c r="U262" s="31"/>
      <c r="Y262" s="31"/>
      <c r="Z262" s="31"/>
      <c r="AA262" s="31"/>
    </row>
    <row r="263" spans="1:27" s="6" customFormat="1">
      <c r="A263" s="31"/>
      <c r="B263" s="31"/>
      <c r="C263" s="31"/>
      <c r="D263" s="31"/>
      <c r="E263" s="114" t="str">
        <f>IF($C263="","",VLOOKUP($C263,分類コード!$B$1:$C$10,2,0))</f>
        <v/>
      </c>
      <c r="F263" s="30"/>
      <c r="G263" s="28"/>
      <c r="H263" s="11"/>
      <c r="I263" s="28"/>
      <c r="M263" s="31"/>
      <c r="N263" s="31"/>
      <c r="O263" s="31"/>
      <c r="P263" s="31"/>
      <c r="Q263" s="31"/>
      <c r="R263" s="31"/>
      <c r="S263" s="31"/>
      <c r="T263" s="31"/>
      <c r="U263" s="31"/>
      <c r="Y263" s="31"/>
      <c r="Z263" s="31"/>
      <c r="AA263" s="31"/>
    </row>
    <row r="264" spans="1:27" s="6" customFormat="1">
      <c r="A264" s="31"/>
      <c r="B264" s="31"/>
      <c r="C264" s="31"/>
      <c r="D264" s="31"/>
      <c r="E264" s="114" t="str">
        <f>IF($C264="","",VLOOKUP($C264,分類コード!$B$1:$C$10,2,0))</f>
        <v/>
      </c>
      <c r="F264" s="30"/>
      <c r="G264" s="28"/>
      <c r="H264" s="11"/>
      <c r="I264" s="28"/>
      <c r="M264" s="31"/>
      <c r="N264" s="31"/>
      <c r="O264" s="31"/>
      <c r="P264" s="31"/>
      <c r="Q264" s="31"/>
      <c r="R264" s="31"/>
      <c r="S264" s="31"/>
      <c r="T264" s="31"/>
      <c r="U264" s="31"/>
      <c r="Y264" s="31"/>
      <c r="Z264" s="31"/>
      <c r="AA264" s="31"/>
    </row>
    <row r="265" spans="1:27" s="6" customFormat="1">
      <c r="A265" s="31"/>
      <c r="B265" s="31"/>
      <c r="C265" s="31"/>
      <c r="D265" s="31"/>
      <c r="E265" s="114" t="str">
        <f>IF($C265="","",VLOOKUP($C265,分類コード!$B$1:$C$10,2,0))</f>
        <v/>
      </c>
      <c r="F265" s="30"/>
      <c r="G265" s="28"/>
      <c r="H265" s="11"/>
      <c r="I265" s="28"/>
      <c r="M265" s="31"/>
      <c r="N265" s="31"/>
      <c r="O265" s="31"/>
      <c r="P265" s="31"/>
      <c r="Q265" s="31"/>
      <c r="R265" s="31"/>
      <c r="S265" s="31"/>
      <c r="T265" s="31"/>
      <c r="U265" s="31"/>
      <c r="Y265" s="31"/>
      <c r="Z265" s="31"/>
      <c r="AA265" s="31"/>
    </row>
    <row r="266" spans="1:27" s="6" customFormat="1">
      <c r="A266" s="31"/>
      <c r="B266" s="31"/>
      <c r="C266" s="31"/>
      <c r="D266" s="31"/>
      <c r="E266" s="114" t="str">
        <f>IF($C266="","",VLOOKUP($C266,分類コード!$B$1:$C$10,2,0))</f>
        <v/>
      </c>
      <c r="F266" s="30"/>
      <c r="G266" s="28"/>
      <c r="H266" s="11"/>
      <c r="I266" s="28"/>
      <c r="M266" s="31"/>
      <c r="N266" s="31"/>
      <c r="O266" s="31"/>
      <c r="P266" s="31"/>
      <c r="Q266" s="31"/>
      <c r="R266" s="31"/>
      <c r="S266" s="31"/>
      <c r="T266" s="31"/>
      <c r="U266" s="31"/>
      <c r="Y266" s="31"/>
      <c r="Z266" s="31"/>
      <c r="AA266" s="31"/>
    </row>
    <row r="267" spans="1:27" s="6" customFormat="1">
      <c r="A267" s="31"/>
      <c r="B267" s="31"/>
      <c r="C267" s="31"/>
      <c r="D267" s="31"/>
      <c r="E267" s="114" t="str">
        <f>IF($C267="","",VLOOKUP($C267,分類コード!$B$1:$C$10,2,0))</f>
        <v/>
      </c>
      <c r="F267" s="30"/>
      <c r="G267" s="28"/>
      <c r="H267" s="11"/>
      <c r="I267" s="28"/>
      <c r="M267" s="31"/>
      <c r="N267" s="31"/>
      <c r="O267" s="31"/>
      <c r="P267" s="31"/>
      <c r="Q267" s="31"/>
      <c r="R267" s="31"/>
      <c r="S267" s="31"/>
      <c r="T267" s="31"/>
      <c r="U267" s="31"/>
      <c r="Y267" s="31"/>
      <c r="Z267" s="31"/>
      <c r="AA267" s="31"/>
    </row>
    <row r="268" spans="1:27" s="6" customFormat="1">
      <c r="A268" s="31"/>
      <c r="B268" s="31"/>
      <c r="C268" s="31"/>
      <c r="D268" s="31"/>
      <c r="E268" s="114" t="str">
        <f>IF($C268="","",VLOOKUP($C268,分類コード!$B$1:$C$10,2,0))</f>
        <v/>
      </c>
      <c r="F268" s="30"/>
      <c r="G268" s="28"/>
      <c r="H268" s="11"/>
      <c r="I268" s="28"/>
      <c r="M268" s="31"/>
      <c r="N268" s="31"/>
      <c r="O268" s="31"/>
      <c r="P268" s="31"/>
      <c r="Q268" s="31"/>
      <c r="R268" s="31"/>
      <c r="S268" s="31"/>
      <c r="T268" s="31"/>
      <c r="U268" s="31"/>
      <c r="Y268" s="31"/>
      <c r="Z268" s="31"/>
      <c r="AA268" s="31"/>
    </row>
    <row r="269" spans="1:27" s="6" customFormat="1">
      <c r="A269" s="31"/>
      <c r="B269" s="31"/>
      <c r="C269" s="31"/>
      <c r="D269" s="31"/>
      <c r="E269" s="114" t="str">
        <f>IF($C269="","",VLOOKUP($C269,分類コード!$B$1:$C$10,2,0))</f>
        <v/>
      </c>
      <c r="F269" s="30"/>
      <c r="G269" s="28"/>
      <c r="H269" s="11"/>
      <c r="I269" s="28"/>
      <c r="M269" s="31"/>
      <c r="N269" s="31"/>
      <c r="O269" s="31"/>
      <c r="P269" s="31"/>
      <c r="Q269" s="31"/>
      <c r="R269" s="31"/>
      <c r="S269" s="31"/>
      <c r="T269" s="31"/>
      <c r="U269" s="31"/>
      <c r="Y269" s="31"/>
      <c r="Z269" s="31"/>
      <c r="AA269" s="31"/>
    </row>
    <row r="270" spans="1:27" s="6" customFormat="1">
      <c r="A270" s="31"/>
      <c r="B270" s="31"/>
      <c r="C270" s="31"/>
      <c r="D270" s="31"/>
      <c r="E270" s="114" t="str">
        <f>IF($C270="","",VLOOKUP($C270,分類コード!$B$1:$C$10,2,0))</f>
        <v/>
      </c>
      <c r="F270" s="30"/>
      <c r="G270" s="28"/>
      <c r="H270" s="11"/>
      <c r="I270" s="28"/>
      <c r="M270" s="31"/>
      <c r="N270" s="31"/>
      <c r="O270" s="31"/>
      <c r="P270" s="31"/>
      <c r="Q270" s="31"/>
      <c r="R270" s="31"/>
      <c r="S270" s="31"/>
      <c r="T270" s="31"/>
      <c r="U270" s="31"/>
      <c r="Y270" s="31"/>
      <c r="Z270" s="31"/>
      <c r="AA270" s="31"/>
    </row>
    <row r="271" spans="1:27" s="6" customFormat="1">
      <c r="A271" s="31"/>
      <c r="B271" s="31"/>
      <c r="C271" s="31"/>
      <c r="D271" s="31"/>
      <c r="E271" s="114" t="str">
        <f>IF($C271="","",VLOOKUP($C271,分類コード!$B$1:$C$10,2,0))</f>
        <v/>
      </c>
      <c r="F271" s="30"/>
      <c r="G271" s="28"/>
      <c r="H271" s="11"/>
      <c r="I271" s="28"/>
      <c r="M271" s="31"/>
      <c r="N271" s="31"/>
      <c r="O271" s="31"/>
      <c r="P271" s="31"/>
      <c r="Q271" s="31"/>
      <c r="R271" s="31"/>
      <c r="S271" s="31"/>
      <c r="T271" s="31"/>
      <c r="U271" s="31"/>
      <c r="Y271" s="31"/>
      <c r="Z271" s="31"/>
      <c r="AA271" s="31"/>
    </row>
    <row r="272" spans="1:27" s="6" customFormat="1">
      <c r="A272" s="31"/>
      <c r="B272" s="31"/>
      <c r="C272" s="31"/>
      <c r="D272" s="31"/>
      <c r="E272" s="114" t="str">
        <f>IF($C272="","",VLOOKUP($C272,分類コード!$B$1:$C$10,2,0))</f>
        <v/>
      </c>
      <c r="F272" s="30"/>
      <c r="G272" s="28"/>
      <c r="H272" s="11"/>
      <c r="I272" s="28"/>
      <c r="M272" s="31"/>
      <c r="N272" s="31"/>
      <c r="O272" s="31"/>
      <c r="P272" s="31"/>
      <c r="Q272" s="31"/>
      <c r="R272" s="31"/>
      <c r="S272" s="31"/>
      <c r="T272" s="31"/>
      <c r="U272" s="31"/>
      <c r="Y272" s="31"/>
      <c r="Z272" s="31"/>
      <c r="AA272" s="31"/>
    </row>
    <row r="273" spans="1:27" s="6" customFormat="1">
      <c r="A273" s="31"/>
      <c r="B273" s="31"/>
      <c r="C273" s="31"/>
      <c r="D273" s="31"/>
      <c r="E273" s="114" t="str">
        <f>IF($C273="","",VLOOKUP($C273,分類コード!$B$1:$C$10,2,0))</f>
        <v/>
      </c>
      <c r="F273" s="30"/>
      <c r="G273" s="28"/>
      <c r="H273" s="11"/>
      <c r="I273" s="28"/>
      <c r="M273" s="31"/>
      <c r="N273" s="31"/>
      <c r="O273" s="31"/>
      <c r="P273" s="31"/>
      <c r="Q273" s="31"/>
      <c r="R273" s="31"/>
      <c r="S273" s="31"/>
      <c r="T273" s="31"/>
      <c r="U273" s="31"/>
      <c r="Y273" s="31"/>
      <c r="Z273" s="31"/>
      <c r="AA273" s="31"/>
    </row>
    <row r="274" spans="1:27" s="6" customFormat="1">
      <c r="A274" s="31"/>
      <c r="B274" s="31"/>
      <c r="C274" s="31"/>
      <c r="D274" s="31"/>
      <c r="E274" s="114" t="str">
        <f>IF($C274="","",VLOOKUP($C274,分類コード!$B$1:$C$10,2,0))</f>
        <v/>
      </c>
      <c r="F274" s="30"/>
      <c r="G274" s="28"/>
      <c r="H274" s="11"/>
      <c r="I274" s="28"/>
      <c r="M274" s="31"/>
      <c r="N274" s="31"/>
      <c r="O274" s="31"/>
      <c r="P274" s="31"/>
      <c r="Q274" s="31"/>
      <c r="R274" s="31"/>
      <c r="S274" s="31"/>
      <c r="T274" s="31"/>
      <c r="U274" s="31"/>
      <c r="Y274" s="31"/>
      <c r="Z274" s="31"/>
      <c r="AA274" s="31"/>
    </row>
    <row r="275" spans="1:27" s="6" customFormat="1">
      <c r="A275" s="31"/>
      <c r="B275" s="31"/>
      <c r="C275" s="31"/>
      <c r="D275" s="31"/>
      <c r="E275" s="114" t="str">
        <f>IF($C275="","",VLOOKUP($C275,分類コード!$B$1:$C$10,2,0))</f>
        <v/>
      </c>
      <c r="F275" s="30"/>
      <c r="G275" s="28"/>
      <c r="H275" s="11"/>
      <c r="I275" s="28"/>
      <c r="M275" s="31"/>
      <c r="N275" s="31"/>
      <c r="O275" s="31"/>
      <c r="P275" s="31"/>
      <c r="Q275" s="31"/>
      <c r="R275" s="31"/>
      <c r="S275" s="31"/>
      <c r="T275" s="31"/>
      <c r="U275" s="31"/>
      <c r="Y275" s="31"/>
      <c r="Z275" s="31"/>
      <c r="AA275" s="31"/>
    </row>
    <row r="276" spans="1:27" s="6" customFormat="1">
      <c r="A276" s="31"/>
      <c r="B276" s="31"/>
      <c r="C276" s="31"/>
      <c r="D276" s="31"/>
      <c r="E276" s="114" t="str">
        <f>IF($C276="","",VLOOKUP($C276,分類コード!$B$1:$C$10,2,0))</f>
        <v/>
      </c>
      <c r="F276" s="30"/>
      <c r="G276" s="28"/>
      <c r="H276" s="11"/>
      <c r="I276" s="28"/>
      <c r="M276" s="31"/>
      <c r="N276" s="31"/>
      <c r="O276" s="31"/>
      <c r="P276" s="31"/>
      <c r="Q276" s="31"/>
      <c r="R276" s="31"/>
      <c r="S276" s="31"/>
      <c r="T276" s="31"/>
      <c r="U276" s="31"/>
      <c r="Y276" s="31"/>
      <c r="Z276" s="31"/>
      <c r="AA276" s="31"/>
    </row>
    <row r="277" spans="1:27" s="6" customFormat="1">
      <c r="A277" s="31"/>
      <c r="B277" s="31"/>
      <c r="C277" s="31"/>
      <c r="D277" s="31"/>
      <c r="E277" s="114" t="str">
        <f>IF($C277="","",VLOOKUP($C277,分類コード!$B$1:$C$10,2,0))</f>
        <v/>
      </c>
      <c r="F277" s="30"/>
      <c r="G277" s="28"/>
      <c r="H277" s="11"/>
      <c r="I277" s="28"/>
      <c r="M277" s="31"/>
      <c r="N277" s="31"/>
      <c r="O277" s="31"/>
      <c r="P277" s="31"/>
      <c r="Q277" s="31"/>
      <c r="R277" s="31"/>
      <c r="S277" s="31"/>
      <c r="T277" s="31"/>
      <c r="U277" s="31"/>
      <c r="Y277" s="31"/>
      <c r="Z277" s="31"/>
      <c r="AA277" s="31"/>
    </row>
    <row r="278" spans="1:27" s="6" customFormat="1">
      <c r="A278" s="31"/>
      <c r="B278" s="31"/>
      <c r="C278" s="31"/>
      <c r="D278" s="31"/>
      <c r="E278" s="114" t="str">
        <f>IF($C278="","",VLOOKUP($C278,分類コード!$B$1:$C$10,2,0))</f>
        <v/>
      </c>
      <c r="F278" s="30"/>
      <c r="G278" s="28"/>
      <c r="H278" s="11"/>
      <c r="I278" s="28"/>
      <c r="M278" s="31"/>
      <c r="N278" s="31"/>
      <c r="O278" s="31"/>
      <c r="P278" s="31"/>
      <c r="Q278" s="31"/>
      <c r="R278" s="31"/>
      <c r="S278" s="31"/>
      <c r="T278" s="31"/>
      <c r="U278" s="31"/>
      <c r="Y278" s="31"/>
      <c r="Z278" s="31"/>
      <c r="AA278" s="31"/>
    </row>
    <row r="279" spans="1:27" s="6" customFormat="1">
      <c r="A279" s="31"/>
      <c r="B279" s="31"/>
      <c r="C279" s="31"/>
      <c r="D279" s="31"/>
      <c r="E279" s="114" t="str">
        <f>IF($C279="","",VLOOKUP($C279,分類コード!$B$1:$C$10,2,0))</f>
        <v/>
      </c>
      <c r="F279" s="30"/>
      <c r="G279" s="28"/>
      <c r="H279" s="11"/>
      <c r="I279" s="28"/>
      <c r="M279" s="31"/>
      <c r="N279" s="31"/>
      <c r="O279" s="31"/>
      <c r="P279" s="31"/>
      <c r="Q279" s="31"/>
      <c r="R279" s="31"/>
      <c r="S279" s="31"/>
      <c r="T279" s="31"/>
      <c r="U279" s="31"/>
      <c r="Y279" s="31"/>
      <c r="Z279" s="31"/>
      <c r="AA279" s="31"/>
    </row>
    <row r="280" spans="1:27" s="6" customFormat="1">
      <c r="A280" s="31"/>
      <c r="B280" s="31"/>
      <c r="C280" s="31"/>
      <c r="D280" s="31"/>
      <c r="E280" s="114" t="str">
        <f>IF($C280="","",VLOOKUP($C280,分類コード!$B$1:$C$10,2,0))</f>
        <v/>
      </c>
      <c r="F280" s="30"/>
      <c r="G280" s="28"/>
      <c r="H280" s="11"/>
      <c r="I280" s="28"/>
      <c r="M280" s="31"/>
      <c r="N280" s="31"/>
      <c r="O280" s="31"/>
      <c r="P280" s="31"/>
      <c r="Q280" s="31"/>
      <c r="R280" s="31"/>
      <c r="S280" s="31"/>
      <c r="T280" s="31"/>
      <c r="U280" s="31"/>
      <c r="Y280" s="31"/>
      <c r="Z280" s="31"/>
      <c r="AA280" s="31"/>
    </row>
    <row r="281" spans="1:27" s="6" customFormat="1">
      <c r="A281" s="31"/>
      <c r="B281" s="31"/>
      <c r="C281" s="31"/>
      <c r="D281" s="31"/>
      <c r="E281" s="114" t="str">
        <f>IF($C281="","",VLOOKUP($C281,分類コード!$B$1:$C$10,2,0))</f>
        <v/>
      </c>
      <c r="F281" s="30"/>
      <c r="G281" s="28"/>
      <c r="H281" s="11"/>
      <c r="I281" s="28"/>
      <c r="M281" s="31"/>
      <c r="N281" s="31"/>
      <c r="O281" s="31"/>
      <c r="P281" s="31"/>
      <c r="Q281" s="31"/>
      <c r="R281" s="31"/>
      <c r="S281" s="31"/>
      <c r="T281" s="31"/>
      <c r="U281" s="31"/>
      <c r="Y281" s="31"/>
      <c r="Z281" s="31"/>
      <c r="AA281" s="31"/>
    </row>
    <row r="282" spans="1:27" s="6" customFormat="1">
      <c r="A282" s="31"/>
      <c r="B282" s="31"/>
      <c r="C282" s="31"/>
      <c r="D282" s="31"/>
      <c r="E282" s="114" t="str">
        <f>IF($C282="","",VLOOKUP($C282,分類コード!$B$1:$C$10,2,0))</f>
        <v/>
      </c>
      <c r="F282" s="30"/>
      <c r="G282" s="28"/>
      <c r="H282" s="11"/>
      <c r="I282" s="28"/>
      <c r="M282" s="31"/>
      <c r="N282" s="31"/>
      <c r="O282" s="31"/>
      <c r="P282" s="31"/>
      <c r="Q282" s="31"/>
      <c r="R282" s="31"/>
      <c r="S282" s="31"/>
      <c r="T282" s="31"/>
      <c r="U282" s="31"/>
      <c r="Y282" s="31"/>
      <c r="Z282" s="31"/>
      <c r="AA282" s="31"/>
    </row>
    <row r="283" spans="1:27" s="6" customFormat="1">
      <c r="A283" s="31"/>
      <c r="B283" s="31"/>
      <c r="C283" s="31"/>
      <c r="D283" s="31"/>
      <c r="E283" s="114" t="str">
        <f>IF($C283="","",VLOOKUP($C283,分類コード!$B$1:$C$10,2,0))</f>
        <v/>
      </c>
      <c r="F283" s="30"/>
      <c r="G283" s="28"/>
      <c r="H283" s="11"/>
      <c r="I283" s="28"/>
      <c r="M283" s="31"/>
      <c r="N283" s="31"/>
      <c r="O283" s="31"/>
      <c r="P283" s="31"/>
      <c r="Q283" s="31"/>
      <c r="R283" s="31"/>
      <c r="S283" s="31"/>
      <c r="T283" s="31"/>
      <c r="U283" s="31"/>
      <c r="Y283" s="31"/>
      <c r="Z283" s="31"/>
      <c r="AA283" s="31"/>
    </row>
    <row r="284" spans="1:27" s="6" customFormat="1">
      <c r="A284" s="31"/>
      <c r="B284" s="31"/>
      <c r="C284" s="31"/>
      <c r="D284" s="31"/>
      <c r="E284" s="114" t="str">
        <f>IF($C284="","",VLOOKUP($C284,分類コード!$B$1:$C$10,2,0))</f>
        <v/>
      </c>
      <c r="F284" s="30"/>
      <c r="G284" s="28"/>
      <c r="H284" s="11"/>
      <c r="I284" s="28"/>
      <c r="M284" s="31"/>
      <c r="N284" s="31"/>
      <c r="O284" s="31"/>
      <c r="P284" s="31"/>
      <c r="Q284" s="31"/>
      <c r="R284" s="31"/>
      <c r="S284" s="31"/>
      <c r="T284" s="31"/>
      <c r="U284" s="31"/>
      <c r="Y284" s="31"/>
      <c r="Z284" s="31"/>
      <c r="AA284" s="31"/>
    </row>
    <row r="285" spans="1:27" s="6" customFormat="1">
      <c r="A285" s="31"/>
      <c r="B285" s="31"/>
      <c r="C285" s="31"/>
      <c r="D285" s="31"/>
      <c r="E285" s="114" t="str">
        <f>IF($C285="","",VLOOKUP($C285,分類コード!$B$1:$C$10,2,0))</f>
        <v/>
      </c>
      <c r="F285" s="30"/>
      <c r="G285" s="28"/>
      <c r="H285" s="11"/>
      <c r="I285" s="28"/>
      <c r="M285" s="31"/>
      <c r="N285" s="31"/>
      <c r="O285" s="31"/>
      <c r="P285" s="31"/>
      <c r="Q285" s="31"/>
      <c r="R285" s="31"/>
      <c r="S285" s="31"/>
      <c r="T285" s="31"/>
      <c r="U285" s="31"/>
      <c r="Y285" s="31"/>
      <c r="Z285" s="31"/>
      <c r="AA285" s="31"/>
    </row>
    <row r="286" spans="1:27" s="6" customFormat="1">
      <c r="A286" s="31"/>
      <c r="B286" s="31"/>
      <c r="C286" s="31"/>
      <c r="D286" s="31"/>
      <c r="E286" s="114" t="str">
        <f>IF($C286="","",VLOOKUP($C286,分類コード!$B$1:$C$10,2,0))</f>
        <v/>
      </c>
      <c r="F286" s="30"/>
      <c r="G286" s="28"/>
      <c r="H286" s="11"/>
      <c r="I286" s="28"/>
      <c r="M286" s="31"/>
      <c r="N286" s="31"/>
      <c r="O286" s="31"/>
      <c r="P286" s="31"/>
      <c r="Q286" s="31"/>
      <c r="R286" s="31"/>
      <c r="S286" s="31"/>
      <c r="T286" s="31"/>
      <c r="U286" s="31"/>
      <c r="Y286" s="31"/>
      <c r="Z286" s="31"/>
      <c r="AA286" s="31"/>
    </row>
    <row r="287" spans="1:27" s="6" customFormat="1">
      <c r="A287" s="31"/>
      <c r="B287" s="31"/>
      <c r="C287" s="31"/>
      <c r="D287" s="31"/>
      <c r="E287" s="114" t="str">
        <f>IF($C287="","",VLOOKUP($C287,分類コード!$B$1:$C$10,2,0))</f>
        <v/>
      </c>
      <c r="F287" s="30"/>
      <c r="G287" s="28"/>
      <c r="H287" s="11"/>
      <c r="I287" s="28"/>
      <c r="M287" s="31"/>
      <c r="N287" s="31"/>
      <c r="O287" s="31"/>
      <c r="P287" s="31"/>
      <c r="Q287" s="31"/>
      <c r="R287" s="31"/>
      <c r="S287" s="31"/>
      <c r="T287" s="31"/>
      <c r="U287" s="31"/>
      <c r="Y287" s="31"/>
      <c r="Z287" s="31"/>
      <c r="AA287" s="31"/>
    </row>
    <row r="288" spans="1:27" s="6" customFormat="1">
      <c r="A288" s="31"/>
      <c r="B288" s="31"/>
      <c r="C288" s="31"/>
      <c r="D288" s="31"/>
      <c r="E288" s="114" t="str">
        <f>IF($C288="","",VLOOKUP($C288,分類コード!$B$1:$C$10,2,0))</f>
        <v/>
      </c>
      <c r="F288" s="30"/>
      <c r="G288" s="28"/>
      <c r="H288" s="11"/>
      <c r="I288" s="28"/>
      <c r="M288" s="31"/>
      <c r="N288" s="31"/>
      <c r="O288" s="31"/>
      <c r="P288" s="31"/>
      <c r="Q288" s="31"/>
      <c r="R288" s="31"/>
      <c r="S288" s="31"/>
      <c r="T288" s="31"/>
      <c r="U288" s="31"/>
      <c r="Y288" s="31"/>
      <c r="Z288" s="31"/>
      <c r="AA288" s="31"/>
    </row>
    <row r="289" spans="1:27" s="6" customFormat="1">
      <c r="A289" s="31"/>
      <c r="B289" s="31"/>
      <c r="C289" s="31"/>
      <c r="D289" s="31"/>
      <c r="E289" s="114" t="str">
        <f>IF($C289="","",VLOOKUP($C289,分類コード!$B$1:$C$10,2,0))</f>
        <v/>
      </c>
      <c r="F289" s="30"/>
      <c r="G289" s="28"/>
      <c r="H289" s="11"/>
      <c r="I289" s="28"/>
      <c r="M289" s="31"/>
      <c r="N289" s="31"/>
      <c r="O289" s="31"/>
      <c r="P289" s="31"/>
      <c r="Q289" s="31"/>
      <c r="R289" s="31"/>
      <c r="S289" s="31"/>
      <c r="T289" s="31"/>
      <c r="U289" s="31"/>
      <c r="Y289" s="31"/>
      <c r="Z289" s="31"/>
      <c r="AA289" s="31"/>
    </row>
    <row r="290" spans="1:27" s="6" customFormat="1">
      <c r="A290" s="31"/>
      <c r="B290" s="31"/>
      <c r="C290" s="31"/>
      <c r="D290" s="31"/>
      <c r="E290" s="114" t="str">
        <f>IF($C290="","",VLOOKUP($C290,分類コード!$B$1:$C$10,2,0))</f>
        <v/>
      </c>
      <c r="F290" s="30"/>
      <c r="G290" s="28"/>
      <c r="H290" s="11"/>
      <c r="I290" s="28"/>
      <c r="M290" s="31"/>
      <c r="N290" s="31"/>
      <c r="O290" s="31"/>
      <c r="P290" s="31"/>
      <c r="Q290" s="31"/>
      <c r="R290" s="31"/>
      <c r="S290" s="31"/>
      <c r="T290" s="31"/>
      <c r="U290" s="31"/>
      <c r="Y290" s="31"/>
      <c r="Z290" s="31"/>
      <c r="AA290" s="31"/>
    </row>
    <row r="291" spans="1:27" s="6" customFormat="1">
      <c r="A291" s="31"/>
      <c r="B291" s="31"/>
      <c r="C291" s="31"/>
      <c r="D291" s="31"/>
      <c r="E291" s="114" t="str">
        <f>IF($C291="","",VLOOKUP($C291,分類コード!$B$1:$C$10,2,0))</f>
        <v/>
      </c>
      <c r="F291" s="30"/>
      <c r="G291" s="28"/>
      <c r="H291" s="11"/>
      <c r="I291" s="28"/>
      <c r="M291" s="31"/>
      <c r="N291" s="31"/>
      <c r="O291" s="31"/>
      <c r="P291" s="31"/>
      <c r="Q291" s="31"/>
      <c r="R291" s="31"/>
      <c r="S291" s="31"/>
      <c r="T291" s="31"/>
      <c r="U291" s="31"/>
      <c r="Y291" s="31"/>
      <c r="Z291" s="31"/>
      <c r="AA291" s="31"/>
    </row>
    <row r="292" spans="1:27" s="6" customFormat="1">
      <c r="A292" s="31"/>
      <c r="B292" s="31"/>
      <c r="C292" s="31"/>
      <c r="D292" s="31"/>
      <c r="E292" s="114" t="str">
        <f>IF($C292="","",VLOOKUP($C292,分類コード!$B$1:$C$10,2,0))</f>
        <v/>
      </c>
      <c r="F292" s="30"/>
      <c r="G292" s="28"/>
      <c r="H292" s="11"/>
      <c r="I292" s="28"/>
      <c r="M292" s="31"/>
      <c r="N292" s="31"/>
      <c r="O292" s="31"/>
      <c r="P292" s="31"/>
      <c r="Q292" s="31"/>
      <c r="R292" s="31"/>
      <c r="S292" s="31"/>
      <c r="T292" s="31"/>
      <c r="U292" s="31"/>
      <c r="Y292" s="31"/>
      <c r="Z292" s="31"/>
      <c r="AA292" s="31"/>
    </row>
    <row r="293" spans="1:27" s="6" customFormat="1">
      <c r="A293" s="31"/>
      <c r="B293" s="31"/>
      <c r="C293" s="31"/>
      <c r="D293" s="31"/>
      <c r="E293" s="114" t="str">
        <f>IF($C293="","",VLOOKUP($C293,分類コード!$B$1:$C$10,2,0))</f>
        <v/>
      </c>
      <c r="F293" s="30"/>
      <c r="G293" s="28"/>
      <c r="H293" s="11"/>
      <c r="I293" s="28"/>
      <c r="M293" s="31"/>
      <c r="N293" s="31"/>
      <c r="O293" s="31"/>
      <c r="P293" s="31"/>
      <c r="Q293" s="31"/>
      <c r="R293" s="31"/>
      <c r="S293" s="31"/>
      <c r="T293" s="31"/>
      <c r="U293" s="31"/>
      <c r="Y293" s="31"/>
      <c r="Z293" s="31"/>
      <c r="AA293" s="31"/>
    </row>
    <row r="294" spans="1:27" s="6" customFormat="1">
      <c r="A294" s="31"/>
      <c r="B294" s="31"/>
      <c r="C294" s="31"/>
      <c r="D294" s="31"/>
      <c r="E294" s="114" t="str">
        <f>IF($C294="","",VLOOKUP($C294,分類コード!$B$1:$C$10,2,0))</f>
        <v/>
      </c>
      <c r="F294" s="30"/>
      <c r="G294" s="28"/>
      <c r="H294" s="11"/>
      <c r="I294" s="28"/>
      <c r="M294" s="31"/>
      <c r="N294" s="31"/>
      <c r="O294" s="31"/>
      <c r="P294" s="31"/>
      <c r="Q294" s="31"/>
      <c r="R294" s="31"/>
      <c r="S294" s="31"/>
      <c r="T294" s="31"/>
      <c r="U294" s="31"/>
      <c r="Y294" s="31"/>
      <c r="Z294" s="31"/>
      <c r="AA294" s="31"/>
    </row>
    <row r="295" spans="1:27" s="6" customFormat="1">
      <c r="A295" s="31"/>
      <c r="B295" s="31"/>
      <c r="C295" s="31"/>
      <c r="D295" s="31"/>
      <c r="E295" s="114" t="str">
        <f>IF($C295="","",VLOOKUP($C295,分類コード!$B$1:$C$10,2,0))</f>
        <v/>
      </c>
      <c r="F295" s="30"/>
      <c r="G295" s="28"/>
      <c r="H295" s="11"/>
      <c r="I295" s="28"/>
      <c r="M295" s="31"/>
      <c r="N295" s="31"/>
      <c r="O295" s="31"/>
      <c r="P295" s="31"/>
      <c r="Q295" s="31"/>
      <c r="R295" s="31"/>
      <c r="S295" s="31"/>
      <c r="T295" s="31"/>
      <c r="U295" s="31"/>
      <c r="Y295" s="31"/>
      <c r="Z295" s="31"/>
      <c r="AA295" s="31"/>
    </row>
    <row r="296" spans="1:27" s="6" customFormat="1">
      <c r="A296" s="31"/>
      <c r="B296" s="31"/>
      <c r="C296" s="31"/>
      <c r="D296" s="31"/>
      <c r="E296" s="114" t="str">
        <f>IF($C296="","",VLOOKUP($C296,分類コード!$B$1:$C$10,2,0))</f>
        <v/>
      </c>
      <c r="F296" s="30"/>
      <c r="G296" s="28"/>
      <c r="H296" s="11"/>
      <c r="I296" s="28"/>
      <c r="M296" s="31"/>
      <c r="N296" s="31"/>
      <c r="O296" s="31"/>
      <c r="P296" s="31"/>
      <c r="Q296" s="31"/>
      <c r="R296" s="31"/>
      <c r="S296" s="31"/>
      <c r="T296" s="31"/>
      <c r="U296" s="31"/>
      <c r="Y296" s="31"/>
      <c r="Z296" s="31"/>
      <c r="AA296" s="31"/>
    </row>
    <row r="297" spans="1:27" s="6" customFormat="1">
      <c r="A297" s="31"/>
      <c r="B297" s="31"/>
      <c r="C297" s="31"/>
      <c r="D297" s="31"/>
      <c r="E297" s="114" t="str">
        <f>IF($C297="","",VLOOKUP($C297,分類コード!$B$1:$C$10,2,0))</f>
        <v/>
      </c>
      <c r="F297" s="30"/>
      <c r="G297" s="28"/>
      <c r="H297" s="11"/>
      <c r="I297" s="28"/>
      <c r="M297" s="31"/>
      <c r="N297" s="31"/>
      <c r="O297" s="31"/>
      <c r="P297" s="31"/>
      <c r="Q297" s="31"/>
      <c r="R297" s="31"/>
      <c r="S297" s="31"/>
      <c r="T297" s="31"/>
      <c r="U297" s="31"/>
      <c r="Y297" s="31"/>
      <c r="Z297" s="31"/>
      <c r="AA297" s="31"/>
    </row>
    <row r="298" spans="1:27" s="6" customFormat="1">
      <c r="A298" s="31"/>
      <c r="B298" s="31"/>
      <c r="C298" s="31"/>
      <c r="D298" s="31"/>
      <c r="E298" s="114" t="str">
        <f>IF($C298="","",VLOOKUP($C298,分類コード!$B$1:$C$10,2,0))</f>
        <v/>
      </c>
      <c r="F298" s="30"/>
      <c r="G298" s="28"/>
      <c r="H298" s="11"/>
      <c r="I298" s="28"/>
      <c r="M298" s="31"/>
      <c r="N298" s="31"/>
      <c r="O298" s="31"/>
      <c r="P298" s="31"/>
      <c r="Q298" s="31"/>
      <c r="R298" s="31"/>
      <c r="S298" s="31"/>
      <c r="T298" s="31"/>
      <c r="U298" s="31"/>
      <c r="Y298" s="31"/>
      <c r="Z298" s="31"/>
      <c r="AA298" s="31"/>
    </row>
    <row r="299" spans="1:27" s="6" customFormat="1">
      <c r="A299" s="31"/>
      <c r="B299" s="31"/>
      <c r="C299" s="31"/>
      <c r="D299" s="31"/>
      <c r="E299" s="114" t="str">
        <f>IF($C299="","",VLOOKUP($C299,分類コード!$B$1:$C$10,2,0))</f>
        <v/>
      </c>
      <c r="F299" s="30"/>
      <c r="G299" s="28"/>
      <c r="H299" s="11"/>
      <c r="I299" s="28"/>
      <c r="M299" s="31"/>
      <c r="N299" s="31"/>
      <c r="O299" s="31"/>
      <c r="P299" s="31"/>
      <c r="Q299" s="31"/>
      <c r="R299" s="31"/>
      <c r="S299" s="31"/>
      <c r="T299" s="31"/>
      <c r="U299" s="31"/>
      <c r="Y299" s="31"/>
      <c r="Z299" s="31"/>
      <c r="AA299" s="31"/>
    </row>
    <row r="300" spans="1:27" s="6" customFormat="1">
      <c r="A300" s="31"/>
      <c r="B300" s="31"/>
      <c r="C300" s="31"/>
      <c r="D300" s="31"/>
      <c r="E300" s="114" t="str">
        <f>IF($C300="","",VLOOKUP($C300,分類コード!$B$1:$C$10,2,0))</f>
        <v/>
      </c>
      <c r="F300" s="30"/>
      <c r="G300" s="28"/>
      <c r="H300" s="11"/>
      <c r="I300" s="28"/>
      <c r="M300" s="31"/>
      <c r="N300" s="31"/>
      <c r="O300" s="31"/>
      <c r="P300" s="31"/>
      <c r="Q300" s="31"/>
      <c r="R300" s="31"/>
      <c r="S300" s="31"/>
      <c r="T300" s="31"/>
      <c r="U300" s="31"/>
      <c r="Y300" s="31"/>
      <c r="Z300" s="31"/>
      <c r="AA300" s="31"/>
    </row>
    <row r="301" spans="1:27" s="6" customFormat="1">
      <c r="A301" s="31"/>
      <c r="B301" s="31"/>
      <c r="C301" s="31"/>
      <c r="D301" s="31"/>
      <c r="E301" s="114" t="str">
        <f>IF($C301="","",VLOOKUP($C301,分類コード!$B$1:$C$10,2,0))</f>
        <v/>
      </c>
      <c r="F301" s="30"/>
      <c r="G301" s="28"/>
      <c r="H301" s="11"/>
      <c r="I301" s="28"/>
      <c r="M301" s="31"/>
      <c r="N301" s="31"/>
      <c r="O301" s="31"/>
      <c r="P301" s="31"/>
      <c r="Q301" s="31"/>
      <c r="R301" s="31"/>
      <c r="S301" s="31"/>
      <c r="T301" s="31"/>
      <c r="U301" s="31"/>
      <c r="Y301" s="31"/>
      <c r="Z301" s="31"/>
      <c r="AA301" s="31"/>
    </row>
    <row r="302" spans="1:27" s="6" customFormat="1">
      <c r="A302" s="31"/>
      <c r="B302" s="31"/>
      <c r="C302" s="31"/>
      <c r="D302" s="31"/>
      <c r="E302" s="114" t="str">
        <f>IF($C302="","",VLOOKUP($C302,分類コード!$B$1:$C$10,2,0))</f>
        <v/>
      </c>
      <c r="F302" s="30"/>
      <c r="G302" s="28"/>
      <c r="H302" s="11"/>
      <c r="I302" s="28"/>
      <c r="M302" s="31"/>
      <c r="N302" s="31"/>
      <c r="O302" s="31"/>
      <c r="P302" s="31"/>
      <c r="Q302" s="31"/>
      <c r="R302" s="31"/>
      <c r="S302" s="31"/>
      <c r="T302" s="31"/>
      <c r="U302" s="31"/>
      <c r="Y302" s="31"/>
      <c r="Z302" s="31"/>
      <c r="AA302" s="31"/>
    </row>
    <row r="303" spans="1:27" s="6" customFormat="1">
      <c r="A303" s="31"/>
      <c r="B303" s="31"/>
      <c r="C303" s="31"/>
      <c r="D303" s="31"/>
      <c r="E303" s="114" t="str">
        <f>IF($C303="","",VLOOKUP($C303,分類コード!$B$1:$C$10,2,0))</f>
        <v/>
      </c>
      <c r="F303" s="30"/>
      <c r="G303" s="28"/>
      <c r="H303" s="11"/>
      <c r="I303" s="28"/>
      <c r="M303" s="31"/>
      <c r="N303" s="31"/>
      <c r="O303" s="31"/>
      <c r="P303" s="31"/>
      <c r="Q303" s="31"/>
      <c r="R303" s="31"/>
      <c r="S303" s="31"/>
      <c r="T303" s="31"/>
      <c r="U303" s="31"/>
      <c r="Y303" s="31"/>
      <c r="Z303" s="31"/>
      <c r="AA303" s="31"/>
    </row>
    <row r="304" spans="1:27" s="6" customFormat="1">
      <c r="A304" s="31"/>
      <c r="B304" s="31"/>
      <c r="C304" s="31"/>
      <c r="D304" s="31"/>
      <c r="E304" s="114" t="str">
        <f>IF($C304="","",VLOOKUP($C304,分類コード!$B$1:$C$10,2,0))</f>
        <v/>
      </c>
      <c r="F304" s="30"/>
      <c r="G304" s="28"/>
      <c r="H304" s="11"/>
      <c r="I304" s="28"/>
      <c r="M304" s="31"/>
      <c r="N304" s="31"/>
      <c r="O304" s="31"/>
      <c r="P304" s="31"/>
      <c r="Q304" s="31"/>
      <c r="R304" s="31"/>
      <c r="S304" s="31"/>
      <c r="T304" s="31"/>
      <c r="U304" s="31"/>
      <c r="Y304" s="31"/>
      <c r="Z304" s="31"/>
      <c r="AA304" s="31"/>
    </row>
    <row r="305" spans="1:27" s="6" customFormat="1">
      <c r="A305" s="31"/>
      <c r="B305" s="31"/>
      <c r="C305" s="31"/>
      <c r="D305" s="31"/>
      <c r="E305" s="114" t="str">
        <f>IF($C305="","",VLOOKUP($C305,分類コード!$B$1:$C$10,2,0))</f>
        <v/>
      </c>
      <c r="F305" s="30"/>
      <c r="G305" s="28"/>
      <c r="H305" s="11"/>
      <c r="I305" s="28"/>
      <c r="M305" s="31"/>
      <c r="N305" s="31"/>
      <c r="O305" s="31"/>
      <c r="P305" s="31"/>
      <c r="Q305" s="31"/>
      <c r="R305" s="31"/>
      <c r="S305" s="31"/>
      <c r="T305" s="31"/>
      <c r="U305" s="31"/>
      <c r="Y305" s="31"/>
      <c r="Z305" s="31"/>
      <c r="AA305" s="31"/>
    </row>
    <row r="306" spans="1:27" s="6" customFormat="1">
      <c r="A306" s="31"/>
      <c r="B306" s="31"/>
      <c r="C306" s="31"/>
      <c r="D306" s="31"/>
      <c r="E306" s="114" t="str">
        <f>IF($C306="","",VLOOKUP($C306,分類コード!$B$1:$C$10,2,0))</f>
        <v/>
      </c>
      <c r="F306" s="30"/>
      <c r="G306" s="28"/>
      <c r="H306" s="11"/>
      <c r="I306" s="28"/>
      <c r="M306" s="31"/>
      <c r="N306" s="31"/>
      <c r="O306" s="31"/>
      <c r="P306" s="31"/>
      <c r="Q306" s="31"/>
      <c r="R306" s="31"/>
      <c r="S306" s="31"/>
      <c r="T306" s="31"/>
      <c r="U306" s="31"/>
      <c r="Y306" s="31"/>
      <c r="Z306" s="31"/>
      <c r="AA306" s="31"/>
    </row>
    <row r="307" spans="1:27" s="6" customFormat="1">
      <c r="A307" s="31"/>
      <c r="B307" s="31"/>
      <c r="C307" s="31"/>
      <c r="D307" s="31"/>
      <c r="E307" s="114" t="str">
        <f>IF($C307="","",VLOOKUP($C307,分類コード!$B$1:$C$10,2,0))</f>
        <v/>
      </c>
      <c r="F307" s="30"/>
      <c r="G307" s="28"/>
      <c r="H307" s="11"/>
      <c r="I307" s="28"/>
      <c r="M307" s="31"/>
      <c r="N307" s="31"/>
      <c r="O307" s="31"/>
      <c r="P307" s="31"/>
      <c r="Q307" s="31"/>
      <c r="R307" s="31"/>
      <c r="S307" s="31"/>
      <c r="T307" s="31"/>
      <c r="U307" s="31"/>
      <c r="Y307" s="31"/>
      <c r="Z307" s="31"/>
      <c r="AA307" s="31"/>
    </row>
    <row r="308" spans="1:27" s="6" customFormat="1">
      <c r="A308" s="31"/>
      <c r="B308" s="31"/>
      <c r="C308" s="31"/>
      <c r="D308" s="31"/>
      <c r="E308" s="114" t="str">
        <f>IF($C308="","",VLOOKUP($C308,分類コード!$B$1:$C$10,2,0))</f>
        <v/>
      </c>
      <c r="F308" s="30"/>
      <c r="G308" s="28"/>
      <c r="H308" s="11"/>
      <c r="I308" s="28"/>
      <c r="M308" s="31"/>
      <c r="N308" s="31"/>
      <c r="O308" s="31"/>
      <c r="P308" s="31"/>
      <c r="Q308" s="31"/>
      <c r="R308" s="31"/>
      <c r="S308" s="31"/>
      <c r="T308" s="31"/>
      <c r="U308" s="31"/>
      <c r="Y308" s="31"/>
      <c r="Z308" s="31"/>
      <c r="AA308" s="31"/>
    </row>
    <row r="309" spans="1:27" s="6" customFormat="1">
      <c r="A309" s="31"/>
      <c r="B309" s="31"/>
      <c r="C309" s="31"/>
      <c r="D309" s="31"/>
      <c r="E309" s="114" t="str">
        <f>IF($C309="","",VLOOKUP($C309,分類コード!$B$1:$C$10,2,0))</f>
        <v/>
      </c>
      <c r="F309" s="30"/>
      <c r="G309" s="28"/>
      <c r="H309" s="11"/>
      <c r="I309" s="28"/>
      <c r="M309" s="31"/>
      <c r="N309" s="31"/>
      <c r="O309" s="31"/>
      <c r="P309" s="31"/>
      <c r="Q309" s="31"/>
      <c r="R309" s="31"/>
      <c r="S309" s="31"/>
      <c r="T309" s="31"/>
      <c r="U309" s="31"/>
      <c r="Y309" s="31"/>
      <c r="Z309" s="31"/>
      <c r="AA309" s="31"/>
    </row>
    <row r="310" spans="1:27" s="6" customFormat="1">
      <c r="A310" s="31"/>
      <c r="B310" s="31"/>
      <c r="C310" s="31"/>
      <c r="D310" s="31"/>
      <c r="E310" s="114" t="str">
        <f>IF($C310="","",VLOOKUP($C310,分類コード!$B$1:$C$10,2,0))</f>
        <v/>
      </c>
      <c r="F310" s="30"/>
      <c r="G310" s="28"/>
      <c r="H310" s="11"/>
      <c r="I310" s="28"/>
      <c r="M310" s="31"/>
      <c r="N310" s="31"/>
      <c r="O310" s="31"/>
      <c r="P310" s="31"/>
      <c r="Q310" s="31"/>
      <c r="R310" s="31"/>
      <c r="S310" s="31"/>
      <c r="T310" s="31"/>
      <c r="U310" s="31"/>
      <c r="Y310" s="31"/>
      <c r="Z310" s="31"/>
      <c r="AA310" s="31"/>
    </row>
    <row r="311" spans="1:27" s="6" customFormat="1">
      <c r="A311" s="31"/>
      <c r="B311" s="31"/>
      <c r="C311" s="31"/>
      <c r="D311" s="31"/>
      <c r="E311" s="114" t="str">
        <f>IF($C311="","",VLOOKUP($C311,分類コード!$B$1:$C$10,2,0))</f>
        <v/>
      </c>
      <c r="F311" s="30"/>
      <c r="G311" s="28"/>
      <c r="H311" s="11"/>
      <c r="I311" s="28"/>
      <c r="M311" s="31"/>
      <c r="N311" s="31"/>
      <c r="O311" s="31"/>
      <c r="P311" s="31"/>
      <c r="Q311" s="31"/>
      <c r="R311" s="31"/>
      <c r="S311" s="31"/>
      <c r="T311" s="31"/>
      <c r="U311" s="31"/>
      <c r="Y311" s="31"/>
      <c r="Z311" s="31"/>
      <c r="AA311" s="31"/>
    </row>
    <row r="312" spans="1:27" s="6" customFormat="1">
      <c r="A312" s="31"/>
      <c r="B312" s="31"/>
      <c r="C312" s="31"/>
      <c r="D312" s="31"/>
      <c r="E312" s="114" t="str">
        <f>IF($C312="","",VLOOKUP($C312,分類コード!$B$1:$C$10,2,0))</f>
        <v/>
      </c>
      <c r="F312" s="30"/>
      <c r="G312" s="28"/>
      <c r="H312" s="11"/>
      <c r="I312" s="28"/>
      <c r="M312" s="31"/>
      <c r="N312" s="31"/>
      <c r="O312" s="31"/>
      <c r="P312" s="31"/>
      <c r="Q312" s="31"/>
      <c r="R312" s="31"/>
      <c r="S312" s="31"/>
      <c r="T312" s="31"/>
      <c r="U312" s="31"/>
      <c r="Y312" s="31"/>
      <c r="Z312" s="31"/>
      <c r="AA312" s="31"/>
    </row>
    <row r="313" spans="1:27" s="6" customFormat="1">
      <c r="A313" s="31"/>
      <c r="B313" s="31"/>
      <c r="C313" s="31"/>
      <c r="D313" s="31"/>
      <c r="E313" s="114" t="str">
        <f>IF($C313="","",VLOOKUP($C313,分類コード!$B$1:$C$10,2,0))</f>
        <v/>
      </c>
      <c r="F313" s="30"/>
      <c r="G313" s="28"/>
      <c r="H313" s="11"/>
      <c r="I313" s="28"/>
      <c r="M313" s="31"/>
      <c r="N313" s="31"/>
      <c r="O313" s="31"/>
      <c r="P313" s="31"/>
      <c r="Q313" s="31"/>
      <c r="R313" s="31"/>
      <c r="S313" s="31"/>
      <c r="T313" s="31"/>
      <c r="U313" s="31"/>
      <c r="Y313" s="31"/>
      <c r="Z313" s="31"/>
      <c r="AA313" s="31"/>
    </row>
    <row r="314" spans="1:27" s="6" customFormat="1">
      <c r="A314" s="31"/>
      <c r="B314" s="31"/>
      <c r="C314" s="31"/>
      <c r="D314" s="31"/>
      <c r="E314" s="114" t="str">
        <f>IF($C314="","",VLOOKUP($C314,分類コード!$B$1:$C$10,2,0))</f>
        <v/>
      </c>
      <c r="F314" s="30"/>
      <c r="G314" s="28"/>
      <c r="H314" s="11"/>
      <c r="I314" s="28"/>
      <c r="M314" s="31"/>
      <c r="N314" s="31"/>
      <c r="O314" s="31"/>
      <c r="P314" s="31"/>
      <c r="Q314" s="31"/>
      <c r="R314" s="31"/>
      <c r="S314" s="31"/>
      <c r="T314" s="31"/>
      <c r="U314" s="31"/>
      <c r="Y314" s="31"/>
      <c r="Z314" s="31"/>
      <c r="AA314" s="31"/>
    </row>
    <row r="315" spans="1:27" s="6" customFormat="1">
      <c r="A315" s="31"/>
      <c r="B315" s="31"/>
      <c r="C315" s="31"/>
      <c r="D315" s="31"/>
      <c r="E315" s="114" t="str">
        <f>IF($C315="","",VLOOKUP($C315,分類コード!$B$1:$C$10,2,0))</f>
        <v/>
      </c>
      <c r="F315" s="30"/>
      <c r="G315" s="28"/>
      <c r="H315" s="11"/>
      <c r="I315" s="28"/>
      <c r="M315" s="31"/>
      <c r="N315" s="31"/>
      <c r="O315" s="31"/>
      <c r="P315" s="31"/>
      <c r="Q315" s="31"/>
      <c r="R315" s="31"/>
      <c r="S315" s="31"/>
      <c r="T315" s="31"/>
      <c r="U315" s="31"/>
      <c r="Y315" s="31"/>
      <c r="Z315" s="31"/>
      <c r="AA315" s="31"/>
    </row>
    <row r="316" spans="1:27" s="6" customFormat="1">
      <c r="A316" s="31"/>
      <c r="B316" s="31"/>
      <c r="C316" s="31"/>
      <c r="D316" s="31"/>
      <c r="E316" s="114" t="str">
        <f>IF($C316="","",VLOOKUP($C316,分類コード!$B$1:$C$10,2,0))</f>
        <v/>
      </c>
      <c r="F316" s="30"/>
      <c r="G316" s="28"/>
      <c r="H316" s="11"/>
      <c r="I316" s="28"/>
      <c r="M316" s="31"/>
      <c r="N316" s="31"/>
      <c r="O316" s="31"/>
      <c r="P316" s="31"/>
      <c r="Q316" s="31"/>
      <c r="R316" s="31"/>
      <c r="S316" s="31"/>
      <c r="T316" s="31"/>
      <c r="U316" s="31"/>
      <c r="Y316" s="31"/>
      <c r="Z316" s="31"/>
      <c r="AA316" s="31"/>
    </row>
    <row r="317" spans="1:27" s="6" customFormat="1">
      <c r="A317" s="31"/>
      <c r="B317" s="31"/>
      <c r="C317" s="31"/>
      <c r="D317" s="31"/>
      <c r="E317" s="114" t="str">
        <f>IF($C317="","",VLOOKUP($C317,分類コード!$B$1:$C$10,2,0))</f>
        <v/>
      </c>
      <c r="F317" s="30"/>
      <c r="G317" s="28"/>
      <c r="H317" s="11"/>
      <c r="I317" s="28"/>
      <c r="M317" s="31"/>
      <c r="N317" s="31"/>
      <c r="O317" s="31"/>
      <c r="P317" s="31"/>
      <c r="Q317" s="31"/>
      <c r="R317" s="31"/>
      <c r="S317" s="31"/>
      <c r="T317" s="31"/>
      <c r="U317" s="31"/>
      <c r="Y317" s="31"/>
      <c r="Z317" s="31"/>
      <c r="AA317" s="31"/>
    </row>
    <row r="318" spans="1:27" s="6" customFormat="1">
      <c r="A318" s="31"/>
      <c r="B318" s="31"/>
      <c r="C318" s="31"/>
      <c r="D318" s="31"/>
      <c r="E318" s="114" t="str">
        <f>IF($C318="","",VLOOKUP($C318,分類コード!$B$1:$C$10,2,0))</f>
        <v/>
      </c>
      <c r="F318" s="30"/>
      <c r="G318" s="28"/>
      <c r="H318" s="11"/>
      <c r="I318" s="28"/>
      <c r="M318" s="31"/>
      <c r="N318" s="31"/>
      <c r="O318" s="31"/>
      <c r="P318" s="31"/>
      <c r="Q318" s="31"/>
      <c r="R318" s="31"/>
      <c r="S318" s="31"/>
      <c r="T318" s="31"/>
      <c r="U318" s="31"/>
      <c r="Y318" s="31"/>
      <c r="Z318" s="31"/>
      <c r="AA318" s="31"/>
    </row>
    <row r="319" spans="1:27" s="6" customFormat="1">
      <c r="A319" s="31"/>
      <c r="B319" s="31"/>
      <c r="C319" s="31"/>
      <c r="D319" s="31"/>
      <c r="E319" s="114" t="str">
        <f>IF($C319="","",VLOOKUP($C319,分類コード!$B$1:$C$10,2,0))</f>
        <v/>
      </c>
      <c r="F319" s="30"/>
      <c r="G319" s="28"/>
      <c r="H319" s="11"/>
      <c r="I319" s="28"/>
      <c r="M319" s="31"/>
      <c r="N319" s="31"/>
      <c r="O319" s="31"/>
      <c r="P319" s="31"/>
      <c r="Q319" s="31"/>
      <c r="R319" s="31"/>
      <c r="S319" s="31"/>
      <c r="T319" s="31"/>
      <c r="U319" s="31"/>
      <c r="Y319" s="31"/>
      <c r="Z319" s="31"/>
      <c r="AA319" s="31"/>
    </row>
    <row r="320" spans="1:27" s="6" customFormat="1">
      <c r="A320" s="31"/>
      <c r="B320" s="31"/>
      <c r="C320" s="31"/>
      <c r="D320" s="31"/>
      <c r="E320" s="114" t="str">
        <f>IF($C320="","",VLOOKUP($C320,分類コード!$B$1:$C$10,2,0))</f>
        <v/>
      </c>
      <c r="F320" s="30"/>
      <c r="G320" s="28"/>
      <c r="H320" s="11"/>
      <c r="I320" s="28"/>
      <c r="M320" s="31"/>
      <c r="N320" s="31"/>
      <c r="O320" s="31"/>
      <c r="P320" s="31"/>
      <c r="Q320" s="31"/>
      <c r="R320" s="31"/>
      <c r="S320" s="31"/>
      <c r="T320" s="31"/>
      <c r="U320" s="31"/>
      <c r="Y320" s="31"/>
      <c r="Z320" s="31"/>
      <c r="AA320" s="31"/>
    </row>
    <row r="321" spans="1:27" s="6" customFormat="1">
      <c r="A321" s="31"/>
      <c r="B321" s="31"/>
      <c r="C321" s="31"/>
      <c r="D321" s="31"/>
      <c r="E321" s="114" t="str">
        <f>IF($C321="","",VLOOKUP($C321,分類コード!$B$1:$C$10,2,0))</f>
        <v/>
      </c>
      <c r="F321" s="30"/>
      <c r="G321" s="28"/>
      <c r="H321" s="11"/>
      <c r="I321" s="28"/>
      <c r="M321" s="31"/>
      <c r="N321" s="31"/>
      <c r="O321" s="31"/>
      <c r="P321" s="31"/>
      <c r="Q321" s="31"/>
      <c r="R321" s="31"/>
      <c r="S321" s="31"/>
      <c r="T321" s="31"/>
      <c r="U321" s="31"/>
      <c r="Y321" s="31"/>
      <c r="Z321" s="31"/>
      <c r="AA321" s="31"/>
    </row>
    <row r="322" spans="1:27" s="6" customFormat="1">
      <c r="A322" s="31"/>
      <c r="B322" s="31"/>
      <c r="C322" s="31"/>
      <c r="D322" s="31"/>
      <c r="E322" s="114" t="str">
        <f>IF($C322="","",VLOOKUP($C322,分類コード!$B$1:$C$10,2,0))</f>
        <v/>
      </c>
      <c r="F322" s="30"/>
      <c r="G322" s="28"/>
      <c r="H322" s="11"/>
      <c r="I322" s="28"/>
      <c r="M322" s="31"/>
      <c r="N322" s="31"/>
      <c r="O322" s="31"/>
      <c r="P322" s="31"/>
      <c r="Q322" s="31"/>
      <c r="R322" s="31"/>
      <c r="S322" s="31"/>
      <c r="T322" s="31"/>
      <c r="U322" s="31"/>
      <c r="Y322" s="31"/>
      <c r="Z322" s="31"/>
      <c r="AA322" s="31"/>
    </row>
    <row r="323" spans="1:27" s="6" customFormat="1">
      <c r="A323" s="31"/>
      <c r="B323" s="31"/>
      <c r="C323" s="31"/>
      <c r="D323" s="31"/>
      <c r="E323" s="114" t="str">
        <f>IF($C323="","",VLOOKUP($C323,分類コード!$B$1:$C$10,2,0))</f>
        <v/>
      </c>
      <c r="F323" s="30"/>
      <c r="G323" s="28"/>
      <c r="H323" s="11"/>
      <c r="I323" s="28"/>
      <c r="M323" s="31"/>
      <c r="N323" s="31"/>
      <c r="O323" s="31"/>
      <c r="P323" s="31"/>
      <c r="Q323" s="31"/>
      <c r="R323" s="31"/>
      <c r="S323" s="31"/>
      <c r="T323" s="31"/>
      <c r="U323" s="31"/>
      <c r="Y323" s="31"/>
      <c r="Z323" s="31"/>
      <c r="AA323" s="31"/>
    </row>
    <row r="324" spans="1:27" s="6" customFormat="1">
      <c r="A324" s="31"/>
      <c r="B324" s="31"/>
      <c r="C324" s="31"/>
      <c r="D324" s="31"/>
      <c r="E324" s="114" t="str">
        <f>IF($C324="","",VLOOKUP($C324,分類コード!$B$1:$C$10,2,0))</f>
        <v/>
      </c>
      <c r="F324" s="30"/>
      <c r="G324" s="28"/>
      <c r="H324" s="11"/>
      <c r="I324" s="28"/>
      <c r="M324" s="31"/>
      <c r="N324" s="31"/>
      <c r="O324" s="31"/>
      <c r="P324" s="31"/>
      <c r="Q324" s="31"/>
      <c r="R324" s="31"/>
      <c r="S324" s="31"/>
      <c r="T324" s="31"/>
      <c r="U324" s="31"/>
      <c r="Y324" s="31"/>
      <c r="Z324" s="31"/>
      <c r="AA324" s="31"/>
    </row>
    <row r="325" spans="1:27" s="6" customFormat="1">
      <c r="A325" s="31"/>
      <c r="B325" s="31"/>
      <c r="C325" s="31"/>
      <c r="D325" s="31"/>
      <c r="E325" s="114" t="str">
        <f>IF($C325="","",VLOOKUP($C325,分類コード!$B$1:$C$10,2,0))</f>
        <v/>
      </c>
      <c r="F325" s="30"/>
      <c r="G325" s="28"/>
      <c r="H325" s="11"/>
      <c r="I325" s="28"/>
      <c r="M325" s="31"/>
      <c r="N325" s="31"/>
      <c r="O325" s="31"/>
      <c r="P325" s="31"/>
      <c r="Q325" s="31"/>
      <c r="R325" s="31"/>
      <c r="S325" s="31"/>
      <c r="T325" s="31"/>
      <c r="U325" s="31"/>
      <c r="Y325" s="31"/>
      <c r="Z325" s="31"/>
      <c r="AA325" s="31"/>
    </row>
    <row r="326" spans="1:27" s="6" customFormat="1">
      <c r="A326" s="31"/>
      <c r="B326" s="31"/>
      <c r="C326" s="31"/>
      <c r="D326" s="31"/>
      <c r="E326" s="114" t="str">
        <f>IF($C326="","",VLOOKUP($C326,分類コード!$B$1:$C$10,2,0))</f>
        <v/>
      </c>
      <c r="F326" s="30"/>
      <c r="G326" s="28"/>
      <c r="H326" s="11"/>
      <c r="I326" s="28"/>
      <c r="M326" s="31"/>
      <c r="N326" s="31"/>
      <c r="O326" s="31"/>
      <c r="P326" s="31"/>
      <c r="Q326" s="31"/>
      <c r="R326" s="31"/>
      <c r="S326" s="31"/>
      <c r="T326" s="31"/>
      <c r="U326" s="31"/>
      <c r="Y326" s="31"/>
      <c r="Z326" s="31"/>
      <c r="AA326" s="31"/>
    </row>
    <row r="327" spans="1:27" s="6" customFormat="1">
      <c r="A327" s="31"/>
      <c r="B327" s="31"/>
      <c r="C327" s="31"/>
      <c r="D327" s="31"/>
      <c r="E327" s="114" t="str">
        <f>IF($C327="","",VLOOKUP($C327,分類コード!$B$1:$C$10,2,0))</f>
        <v/>
      </c>
      <c r="F327" s="30"/>
      <c r="G327" s="28"/>
      <c r="H327" s="11"/>
      <c r="I327" s="28"/>
      <c r="M327" s="31"/>
      <c r="N327" s="31"/>
      <c r="O327" s="31"/>
      <c r="P327" s="31"/>
      <c r="Q327" s="31"/>
      <c r="R327" s="31"/>
      <c r="S327" s="31"/>
      <c r="T327" s="31"/>
      <c r="U327" s="31"/>
      <c r="Y327" s="31"/>
      <c r="Z327" s="31"/>
      <c r="AA327" s="31"/>
    </row>
    <row r="328" spans="1:27" s="6" customFormat="1">
      <c r="A328" s="31"/>
      <c r="B328" s="31"/>
      <c r="C328" s="31"/>
      <c r="D328" s="31"/>
      <c r="E328" s="114" t="str">
        <f>IF($C328="","",VLOOKUP($C328,分類コード!$B$1:$C$10,2,0))</f>
        <v/>
      </c>
      <c r="F328" s="30"/>
      <c r="G328" s="28"/>
      <c r="H328" s="11"/>
      <c r="I328" s="28"/>
      <c r="M328" s="31"/>
      <c r="N328" s="31"/>
      <c r="O328" s="31"/>
      <c r="P328" s="31"/>
      <c r="Q328" s="31"/>
      <c r="R328" s="31"/>
      <c r="S328" s="31"/>
      <c r="T328" s="31"/>
      <c r="U328" s="31"/>
      <c r="Y328" s="31"/>
      <c r="Z328" s="31"/>
      <c r="AA328" s="31"/>
    </row>
    <row r="329" spans="1:27" s="6" customFormat="1">
      <c r="A329" s="31"/>
      <c r="B329" s="31"/>
      <c r="C329" s="31"/>
      <c r="D329" s="31"/>
      <c r="E329" s="114" t="str">
        <f>IF($C329="","",VLOOKUP($C329,分類コード!$B$1:$C$10,2,0))</f>
        <v/>
      </c>
      <c r="F329" s="30"/>
      <c r="G329" s="28"/>
      <c r="H329" s="11"/>
      <c r="I329" s="28"/>
      <c r="M329" s="31"/>
      <c r="N329" s="31"/>
      <c r="O329" s="31"/>
      <c r="P329" s="31"/>
      <c r="Q329" s="31"/>
      <c r="R329" s="31"/>
      <c r="S329" s="31"/>
      <c r="T329" s="31"/>
      <c r="U329" s="31"/>
      <c r="Y329" s="31"/>
      <c r="Z329" s="31"/>
      <c r="AA329" s="31"/>
    </row>
    <row r="330" spans="1:27" s="6" customFormat="1">
      <c r="A330" s="31"/>
      <c r="B330" s="31"/>
      <c r="C330" s="31"/>
      <c r="D330" s="31"/>
      <c r="E330" s="114" t="str">
        <f>IF($C330="","",VLOOKUP($C330,分類コード!$B$1:$C$10,2,0))</f>
        <v/>
      </c>
      <c r="F330" s="30"/>
      <c r="G330" s="28"/>
      <c r="H330" s="11"/>
      <c r="I330" s="28"/>
      <c r="M330" s="31"/>
      <c r="N330" s="31"/>
      <c r="O330" s="31"/>
      <c r="P330" s="31"/>
      <c r="Q330" s="31"/>
      <c r="R330" s="31"/>
      <c r="S330" s="31"/>
      <c r="T330" s="31"/>
      <c r="U330" s="31"/>
      <c r="Y330" s="31"/>
      <c r="Z330" s="31"/>
      <c r="AA330" s="31"/>
    </row>
    <row r="331" spans="1:27" s="6" customFormat="1">
      <c r="A331" s="31"/>
      <c r="B331" s="31"/>
      <c r="C331" s="31"/>
      <c r="D331" s="31"/>
      <c r="E331" s="114" t="str">
        <f>IF($C331="","",VLOOKUP($C331,分類コード!$B$1:$C$10,2,0))</f>
        <v/>
      </c>
      <c r="F331" s="30"/>
      <c r="G331" s="28"/>
      <c r="H331" s="11"/>
      <c r="I331" s="28"/>
      <c r="M331" s="31"/>
      <c r="N331" s="31"/>
      <c r="O331" s="31"/>
      <c r="P331" s="31"/>
      <c r="Q331" s="31"/>
      <c r="R331" s="31"/>
      <c r="S331" s="31"/>
      <c r="T331" s="31"/>
      <c r="U331" s="31"/>
      <c r="Y331" s="31"/>
      <c r="Z331" s="31"/>
      <c r="AA331" s="31"/>
    </row>
    <row r="332" spans="1:27" s="6" customFormat="1">
      <c r="A332" s="31"/>
      <c r="B332" s="31"/>
      <c r="C332" s="31"/>
      <c r="D332" s="31"/>
      <c r="E332" s="114" t="str">
        <f>IF($C332="","",VLOOKUP($C332,分類コード!$B$1:$C$10,2,0))</f>
        <v/>
      </c>
      <c r="F332" s="30"/>
      <c r="G332" s="28"/>
      <c r="H332" s="11"/>
      <c r="I332" s="28"/>
      <c r="M332" s="31"/>
      <c r="N332" s="31"/>
      <c r="O332" s="31"/>
      <c r="P332" s="31"/>
      <c r="Q332" s="31"/>
      <c r="R332" s="31"/>
      <c r="S332" s="31"/>
      <c r="T332" s="31"/>
      <c r="U332" s="31"/>
      <c r="Y332" s="31"/>
      <c r="Z332" s="31"/>
      <c r="AA332" s="31"/>
    </row>
    <row r="333" spans="1:27" s="6" customFormat="1">
      <c r="A333" s="31"/>
      <c r="B333" s="31"/>
      <c r="C333" s="31"/>
      <c r="D333" s="31"/>
      <c r="E333" s="114" t="str">
        <f>IF($C333="","",VLOOKUP($C333,分類コード!$B$1:$C$10,2,0))</f>
        <v/>
      </c>
      <c r="F333" s="30"/>
      <c r="G333" s="28"/>
      <c r="H333" s="11"/>
      <c r="I333" s="28"/>
      <c r="M333" s="31"/>
      <c r="N333" s="31"/>
      <c r="O333" s="31"/>
      <c r="P333" s="31"/>
      <c r="Q333" s="31"/>
      <c r="R333" s="31"/>
      <c r="S333" s="31"/>
      <c r="T333" s="31"/>
      <c r="U333" s="31"/>
      <c r="Y333" s="31"/>
      <c r="Z333" s="31"/>
      <c r="AA333" s="31"/>
    </row>
    <row r="334" spans="1:27" s="6" customFormat="1">
      <c r="A334" s="31"/>
      <c r="B334" s="31"/>
      <c r="C334" s="31"/>
      <c r="D334" s="31"/>
      <c r="E334" s="114" t="str">
        <f>IF($C334="","",VLOOKUP($C334,分類コード!$B$1:$C$10,2,0))</f>
        <v/>
      </c>
      <c r="F334" s="30"/>
      <c r="G334" s="28"/>
      <c r="H334" s="11"/>
      <c r="I334" s="28"/>
      <c r="M334" s="31"/>
      <c r="N334" s="31"/>
      <c r="O334" s="31"/>
      <c r="P334" s="31"/>
      <c r="Q334" s="31"/>
      <c r="R334" s="31"/>
      <c r="S334" s="31"/>
      <c r="T334" s="31"/>
      <c r="U334" s="31"/>
      <c r="Y334" s="31"/>
      <c r="Z334" s="31"/>
      <c r="AA334" s="31"/>
    </row>
    <row r="335" spans="1:27" s="6" customFormat="1">
      <c r="A335" s="31"/>
      <c r="B335" s="31"/>
      <c r="C335" s="31"/>
      <c r="D335" s="31"/>
      <c r="E335" s="114" t="str">
        <f>IF($C335="","",VLOOKUP($C335,分類コード!$B$1:$C$10,2,0))</f>
        <v/>
      </c>
      <c r="F335" s="30"/>
      <c r="G335" s="28"/>
      <c r="H335" s="11"/>
      <c r="I335" s="28"/>
      <c r="M335" s="31"/>
      <c r="N335" s="31"/>
      <c r="O335" s="31"/>
      <c r="P335" s="31"/>
      <c r="Q335" s="31"/>
      <c r="R335" s="31"/>
      <c r="S335" s="31"/>
      <c r="T335" s="31"/>
      <c r="U335" s="31"/>
      <c r="Y335" s="31"/>
      <c r="Z335" s="31"/>
      <c r="AA335" s="31"/>
    </row>
    <row r="336" spans="1:27" s="6" customFormat="1">
      <c r="A336" s="31"/>
      <c r="B336" s="31"/>
      <c r="C336" s="31"/>
      <c r="D336" s="31"/>
      <c r="E336" s="114" t="str">
        <f>IF($C336="","",VLOOKUP($C336,分類コード!$B$1:$C$10,2,0))</f>
        <v/>
      </c>
      <c r="F336" s="30"/>
      <c r="G336" s="28"/>
      <c r="H336" s="11"/>
      <c r="I336" s="28"/>
      <c r="M336" s="31"/>
      <c r="N336" s="31"/>
      <c r="O336" s="31"/>
      <c r="P336" s="31"/>
      <c r="Q336" s="31"/>
      <c r="R336" s="31"/>
      <c r="S336" s="31"/>
      <c r="T336" s="31"/>
      <c r="U336" s="31"/>
      <c r="Y336" s="31"/>
      <c r="Z336" s="31"/>
      <c r="AA336" s="31"/>
    </row>
    <row r="337" spans="1:27" s="6" customFormat="1">
      <c r="A337" s="31"/>
      <c r="B337" s="31"/>
      <c r="C337" s="31"/>
      <c r="D337" s="31"/>
      <c r="E337" s="114" t="str">
        <f>IF($C337="","",VLOOKUP($C337,分類コード!$B$1:$C$10,2,0))</f>
        <v/>
      </c>
      <c r="F337" s="30"/>
      <c r="G337" s="28"/>
      <c r="H337" s="11"/>
      <c r="I337" s="28"/>
      <c r="M337" s="31"/>
      <c r="N337" s="31"/>
      <c r="O337" s="31"/>
      <c r="P337" s="31"/>
      <c r="Q337" s="31"/>
      <c r="R337" s="31"/>
      <c r="S337" s="31"/>
      <c r="T337" s="31"/>
      <c r="U337" s="31"/>
      <c r="Y337" s="31"/>
      <c r="Z337" s="31"/>
      <c r="AA337" s="31"/>
    </row>
    <row r="338" spans="1:27" s="6" customFormat="1">
      <c r="A338" s="31"/>
      <c r="B338" s="31"/>
      <c r="C338" s="31"/>
      <c r="D338" s="31"/>
      <c r="E338" s="114" t="str">
        <f>IF($C338="","",VLOOKUP($C338,分類コード!$B$1:$C$10,2,0))</f>
        <v/>
      </c>
      <c r="F338" s="30"/>
      <c r="G338" s="28"/>
      <c r="H338" s="11"/>
      <c r="I338" s="28"/>
      <c r="M338" s="31"/>
      <c r="N338" s="31"/>
      <c r="O338" s="31"/>
      <c r="P338" s="31"/>
      <c r="Q338" s="31"/>
      <c r="R338" s="31"/>
      <c r="S338" s="31"/>
      <c r="T338" s="31"/>
      <c r="U338" s="31"/>
      <c r="Y338" s="31"/>
      <c r="Z338" s="31"/>
      <c r="AA338" s="31"/>
    </row>
    <row r="339" spans="1:27" s="6" customFormat="1">
      <c r="A339" s="31"/>
      <c r="B339" s="31"/>
      <c r="C339" s="31"/>
      <c r="D339" s="31"/>
      <c r="E339" s="114" t="str">
        <f>IF($C339="","",VLOOKUP($C339,分類コード!$B$1:$C$10,2,0))</f>
        <v/>
      </c>
      <c r="F339" s="30"/>
      <c r="G339" s="28"/>
      <c r="H339" s="11"/>
      <c r="I339" s="28"/>
      <c r="M339" s="31"/>
      <c r="N339" s="31"/>
      <c r="O339" s="31"/>
      <c r="P339" s="31"/>
      <c r="Q339" s="31"/>
      <c r="R339" s="31"/>
      <c r="S339" s="31"/>
      <c r="T339" s="31"/>
      <c r="U339" s="31"/>
      <c r="Y339" s="31"/>
      <c r="Z339" s="31"/>
      <c r="AA339" s="31"/>
    </row>
    <row r="340" spans="1:27" s="6" customFormat="1">
      <c r="A340" s="31"/>
      <c r="B340" s="31"/>
      <c r="C340" s="31"/>
      <c r="D340" s="31"/>
      <c r="E340" s="114" t="str">
        <f>IF($C340="","",VLOOKUP($C340,分類コード!$B$1:$C$10,2,0))</f>
        <v/>
      </c>
      <c r="F340" s="30"/>
      <c r="G340" s="28"/>
      <c r="H340" s="11"/>
      <c r="I340" s="28"/>
      <c r="M340" s="31"/>
      <c r="N340" s="31"/>
      <c r="O340" s="31"/>
      <c r="P340" s="31"/>
      <c r="Q340" s="31"/>
      <c r="R340" s="31"/>
      <c r="S340" s="31"/>
      <c r="T340" s="31"/>
      <c r="U340" s="31"/>
      <c r="Y340" s="31"/>
      <c r="Z340" s="31"/>
      <c r="AA340" s="31"/>
    </row>
    <row r="341" spans="1:27" s="6" customFormat="1">
      <c r="A341" s="31"/>
      <c r="B341" s="31"/>
      <c r="C341" s="31"/>
      <c r="D341" s="31"/>
      <c r="E341" s="114" t="str">
        <f>IF($C341="","",VLOOKUP($C341,分類コード!$B$1:$C$10,2,0))</f>
        <v/>
      </c>
      <c r="F341" s="30"/>
      <c r="G341" s="28"/>
      <c r="H341" s="11"/>
      <c r="I341" s="28"/>
      <c r="M341" s="31"/>
      <c r="N341" s="31"/>
      <c r="O341" s="31"/>
      <c r="P341" s="31"/>
      <c r="Q341" s="31"/>
      <c r="R341" s="31"/>
      <c r="S341" s="31"/>
      <c r="T341" s="31"/>
      <c r="U341" s="31"/>
      <c r="Y341" s="31"/>
      <c r="Z341" s="31"/>
      <c r="AA341" s="31"/>
    </row>
    <row r="342" spans="1:27" s="6" customFormat="1">
      <c r="A342" s="31"/>
      <c r="B342" s="31"/>
      <c r="C342" s="31"/>
      <c r="D342" s="31"/>
      <c r="E342" s="114" t="str">
        <f>IF($C342="","",VLOOKUP($C342,分類コード!$B$1:$C$10,2,0))</f>
        <v/>
      </c>
      <c r="F342" s="30"/>
      <c r="G342" s="28"/>
      <c r="H342" s="11"/>
      <c r="I342" s="28"/>
      <c r="M342" s="31"/>
      <c r="N342" s="31"/>
      <c r="O342" s="31"/>
      <c r="P342" s="31"/>
      <c r="Q342" s="31"/>
      <c r="R342" s="31"/>
      <c r="S342" s="31"/>
      <c r="T342" s="31"/>
      <c r="U342" s="31"/>
      <c r="Y342" s="31"/>
      <c r="Z342" s="31"/>
      <c r="AA342" s="31"/>
    </row>
    <row r="343" spans="1:27" s="6" customFormat="1">
      <c r="A343" s="31"/>
      <c r="B343" s="31"/>
      <c r="C343" s="31"/>
      <c r="D343" s="31"/>
      <c r="E343" s="114" t="str">
        <f>IF($C343="","",VLOOKUP($C343,分類コード!$B$1:$C$10,2,0))</f>
        <v/>
      </c>
      <c r="F343" s="30"/>
      <c r="G343" s="28"/>
      <c r="H343" s="11"/>
      <c r="I343" s="28"/>
      <c r="M343" s="31"/>
      <c r="N343" s="31"/>
      <c r="O343" s="31"/>
      <c r="P343" s="31"/>
      <c r="Q343" s="31"/>
      <c r="R343" s="31"/>
      <c r="S343" s="31"/>
      <c r="T343" s="31"/>
      <c r="U343" s="31"/>
      <c r="Y343" s="31"/>
      <c r="Z343" s="31"/>
      <c r="AA343" s="31"/>
    </row>
    <row r="344" spans="1:27" s="6" customFormat="1">
      <c r="A344" s="31"/>
      <c r="B344" s="31"/>
      <c r="C344" s="31"/>
      <c r="D344" s="31"/>
      <c r="E344" s="114" t="str">
        <f>IF($C344="","",VLOOKUP($C344,分類コード!$B$1:$C$10,2,0))</f>
        <v/>
      </c>
      <c r="F344" s="30"/>
      <c r="G344" s="28"/>
      <c r="H344" s="11"/>
      <c r="I344" s="28"/>
      <c r="M344" s="31"/>
      <c r="N344" s="31"/>
      <c r="O344" s="31"/>
      <c r="P344" s="31"/>
      <c r="Q344" s="31"/>
      <c r="R344" s="31"/>
      <c r="S344" s="31"/>
      <c r="T344" s="31"/>
      <c r="U344" s="31"/>
      <c r="Y344" s="31"/>
      <c r="Z344" s="31"/>
      <c r="AA344" s="31"/>
    </row>
    <row r="345" spans="1:27" s="6" customFormat="1">
      <c r="A345" s="31"/>
      <c r="B345" s="31"/>
      <c r="C345" s="31"/>
      <c r="D345" s="31"/>
      <c r="E345" s="114" t="str">
        <f>IF($C345="","",VLOOKUP($C345,分類コード!$B$1:$C$10,2,0))</f>
        <v/>
      </c>
      <c r="F345" s="30"/>
      <c r="G345" s="28"/>
      <c r="H345" s="11"/>
      <c r="I345" s="28"/>
      <c r="M345" s="31"/>
      <c r="N345" s="31"/>
      <c r="O345" s="31"/>
      <c r="P345" s="31"/>
      <c r="Q345" s="31"/>
      <c r="R345" s="31"/>
      <c r="S345" s="31"/>
      <c r="T345" s="31"/>
      <c r="U345" s="31"/>
      <c r="Y345" s="31"/>
      <c r="Z345" s="31"/>
      <c r="AA345" s="31"/>
    </row>
    <row r="346" spans="1:27" s="6" customFormat="1">
      <c r="A346" s="31"/>
      <c r="B346" s="31"/>
      <c r="C346" s="31"/>
      <c r="D346" s="31"/>
      <c r="E346" s="114" t="str">
        <f>IF($C346="","",VLOOKUP($C346,分類コード!$B$1:$C$10,2,0))</f>
        <v/>
      </c>
      <c r="F346" s="30"/>
      <c r="G346" s="28"/>
      <c r="H346" s="11"/>
      <c r="I346" s="28"/>
      <c r="M346" s="31"/>
      <c r="N346" s="31"/>
      <c r="O346" s="31"/>
      <c r="P346" s="31"/>
      <c r="Q346" s="31"/>
      <c r="R346" s="31"/>
      <c r="S346" s="31"/>
      <c r="T346" s="31"/>
      <c r="U346" s="31"/>
      <c r="Y346" s="31"/>
      <c r="Z346" s="31"/>
      <c r="AA346" s="31"/>
    </row>
    <row r="347" spans="1:27" s="6" customFormat="1">
      <c r="A347" s="31"/>
      <c r="B347" s="31"/>
      <c r="C347" s="31"/>
      <c r="D347" s="31"/>
      <c r="E347" s="114" t="str">
        <f>IF($C347="","",VLOOKUP($C347,分類コード!$B$1:$C$10,2,0))</f>
        <v/>
      </c>
      <c r="F347" s="30"/>
      <c r="G347" s="28"/>
      <c r="H347" s="11"/>
      <c r="I347" s="28"/>
      <c r="M347" s="31"/>
      <c r="N347" s="31"/>
      <c r="O347" s="31"/>
      <c r="P347" s="31"/>
      <c r="Q347" s="31"/>
      <c r="R347" s="31"/>
      <c r="S347" s="31"/>
      <c r="T347" s="31"/>
      <c r="U347" s="31"/>
      <c r="Y347" s="31"/>
      <c r="Z347" s="31"/>
      <c r="AA347" s="31"/>
    </row>
    <row r="348" spans="1:27" s="6" customFormat="1">
      <c r="A348" s="31"/>
      <c r="B348" s="31"/>
      <c r="C348" s="31"/>
      <c r="D348" s="31"/>
      <c r="E348" s="114" t="str">
        <f>IF($C348="","",VLOOKUP($C348,分類コード!$B$1:$C$10,2,0))</f>
        <v/>
      </c>
      <c r="F348" s="30"/>
      <c r="G348" s="28"/>
      <c r="H348" s="11"/>
      <c r="I348" s="28"/>
      <c r="M348" s="31"/>
      <c r="N348" s="31"/>
      <c r="O348" s="31"/>
      <c r="P348" s="31"/>
      <c r="Q348" s="31"/>
      <c r="R348" s="31"/>
      <c r="S348" s="31"/>
      <c r="T348" s="31"/>
      <c r="U348" s="31"/>
      <c r="Y348" s="31"/>
      <c r="Z348" s="31"/>
      <c r="AA348" s="31"/>
    </row>
    <row r="349" spans="1:27" s="6" customFormat="1">
      <c r="A349" s="31"/>
      <c r="B349" s="31"/>
      <c r="C349" s="31"/>
      <c r="D349" s="31"/>
      <c r="E349" s="114" t="str">
        <f>IF($C349="","",VLOOKUP($C349,分類コード!$B$1:$C$10,2,0))</f>
        <v/>
      </c>
      <c r="F349" s="30"/>
      <c r="G349" s="28"/>
      <c r="H349" s="11"/>
      <c r="I349" s="28"/>
      <c r="M349" s="31"/>
      <c r="N349" s="31"/>
      <c r="O349" s="31"/>
      <c r="P349" s="31"/>
      <c r="Q349" s="31"/>
      <c r="R349" s="31"/>
      <c r="S349" s="31"/>
      <c r="T349" s="31"/>
      <c r="U349" s="31"/>
      <c r="Y349" s="31"/>
      <c r="Z349" s="31"/>
      <c r="AA349" s="31"/>
    </row>
    <row r="350" spans="1:27" s="6" customFormat="1">
      <c r="A350" s="31"/>
      <c r="B350" s="31"/>
      <c r="C350" s="31"/>
      <c r="D350" s="31"/>
      <c r="E350" s="114" t="str">
        <f>IF($C350="","",VLOOKUP($C350,分類コード!$B$1:$C$10,2,0))</f>
        <v/>
      </c>
      <c r="F350" s="30"/>
      <c r="G350" s="28"/>
      <c r="H350" s="11"/>
      <c r="I350" s="28"/>
      <c r="M350" s="31"/>
      <c r="N350" s="31"/>
      <c r="O350" s="31"/>
      <c r="P350" s="31"/>
      <c r="Q350" s="31"/>
      <c r="R350" s="31"/>
      <c r="S350" s="31"/>
      <c r="T350" s="31"/>
      <c r="U350" s="31"/>
      <c r="Y350" s="31"/>
      <c r="Z350" s="31"/>
      <c r="AA350" s="31"/>
    </row>
    <row r="351" spans="1:27" s="6" customFormat="1">
      <c r="A351" s="31"/>
      <c r="B351" s="31"/>
      <c r="C351" s="31"/>
      <c r="D351" s="31"/>
      <c r="E351" s="114" t="str">
        <f>IF($C351="","",VLOOKUP($C351,分類コード!$B$1:$C$10,2,0))</f>
        <v/>
      </c>
      <c r="F351" s="30"/>
      <c r="G351" s="28"/>
      <c r="H351" s="11"/>
      <c r="I351" s="28"/>
      <c r="M351" s="31"/>
      <c r="N351" s="31"/>
      <c r="O351" s="31"/>
      <c r="P351" s="31"/>
      <c r="Q351" s="31"/>
      <c r="R351" s="31"/>
      <c r="S351" s="31"/>
      <c r="T351" s="31"/>
      <c r="U351" s="31"/>
      <c r="Y351" s="31"/>
      <c r="Z351" s="31"/>
      <c r="AA351" s="31"/>
    </row>
    <row r="352" spans="1:27" s="6" customFormat="1">
      <c r="A352" s="31"/>
      <c r="B352" s="31"/>
      <c r="C352" s="31"/>
      <c r="D352" s="31"/>
      <c r="E352" s="114" t="str">
        <f>IF($C352="","",VLOOKUP($C352,分類コード!$B$1:$C$10,2,0))</f>
        <v/>
      </c>
      <c r="F352" s="30"/>
      <c r="G352" s="28"/>
      <c r="H352" s="11"/>
      <c r="I352" s="28"/>
      <c r="M352" s="31"/>
      <c r="N352" s="31"/>
      <c r="O352" s="31"/>
      <c r="P352" s="31"/>
      <c r="Q352" s="31"/>
      <c r="R352" s="31"/>
      <c r="S352" s="31"/>
      <c r="T352" s="31"/>
      <c r="U352" s="31"/>
      <c r="Y352" s="31"/>
      <c r="Z352" s="31"/>
      <c r="AA352" s="31"/>
    </row>
    <row r="353" spans="1:27" s="6" customFormat="1">
      <c r="A353" s="31"/>
      <c r="B353" s="31"/>
      <c r="C353" s="31"/>
      <c r="D353" s="31"/>
      <c r="E353" s="114" t="str">
        <f>IF($C353="","",VLOOKUP($C353,分類コード!$B$1:$C$10,2,0))</f>
        <v/>
      </c>
      <c r="F353" s="30"/>
      <c r="G353" s="28"/>
      <c r="H353" s="11"/>
      <c r="I353" s="28"/>
      <c r="M353" s="31"/>
      <c r="N353" s="31"/>
      <c r="O353" s="31"/>
      <c r="P353" s="31"/>
      <c r="Q353" s="31"/>
      <c r="R353" s="31"/>
      <c r="S353" s="31"/>
      <c r="T353" s="31"/>
      <c r="U353" s="31"/>
      <c r="Y353" s="31"/>
      <c r="Z353" s="31"/>
      <c r="AA353" s="31"/>
    </row>
    <row r="354" spans="1:27" s="6" customFormat="1">
      <c r="A354" s="31"/>
      <c r="B354" s="31"/>
      <c r="C354" s="31"/>
      <c r="D354" s="31"/>
      <c r="E354" s="114" t="str">
        <f>IF($C354="","",VLOOKUP($C354,分類コード!$B$1:$C$10,2,0))</f>
        <v/>
      </c>
      <c r="F354" s="30"/>
      <c r="G354" s="28"/>
      <c r="H354" s="11"/>
      <c r="I354" s="28"/>
      <c r="M354" s="31"/>
      <c r="N354" s="31"/>
      <c r="O354" s="31"/>
      <c r="P354" s="31"/>
      <c r="Q354" s="31"/>
      <c r="R354" s="31"/>
      <c r="S354" s="31"/>
      <c r="T354" s="31"/>
      <c r="U354" s="31"/>
      <c r="Y354" s="31"/>
      <c r="Z354" s="31"/>
      <c r="AA354" s="31"/>
    </row>
    <row r="355" spans="1:27" s="6" customFormat="1">
      <c r="A355" s="31"/>
      <c r="B355" s="31"/>
      <c r="C355" s="31"/>
      <c r="D355" s="31"/>
      <c r="E355" s="114" t="str">
        <f>IF($C355="","",VLOOKUP($C355,分類コード!$B$1:$C$10,2,0))</f>
        <v/>
      </c>
      <c r="F355" s="30"/>
      <c r="G355" s="28"/>
      <c r="H355" s="11"/>
      <c r="I355" s="28"/>
      <c r="M355" s="31"/>
      <c r="N355" s="31"/>
      <c r="O355" s="31"/>
      <c r="P355" s="31"/>
      <c r="Q355" s="31"/>
      <c r="R355" s="31"/>
      <c r="S355" s="31"/>
      <c r="T355" s="31"/>
      <c r="U355" s="31"/>
      <c r="Y355" s="31"/>
      <c r="Z355" s="31"/>
      <c r="AA355" s="31"/>
    </row>
    <row r="356" spans="1:27" s="6" customFormat="1">
      <c r="A356" s="31"/>
      <c r="B356" s="31"/>
      <c r="C356" s="31"/>
      <c r="D356" s="31"/>
      <c r="E356" s="114" t="str">
        <f>IF($C356="","",VLOOKUP($C356,分類コード!$B$1:$C$10,2,0))</f>
        <v/>
      </c>
      <c r="F356" s="30"/>
      <c r="G356" s="28"/>
      <c r="H356" s="11"/>
      <c r="I356" s="28"/>
      <c r="M356" s="31"/>
      <c r="N356" s="31"/>
      <c r="O356" s="31"/>
      <c r="P356" s="31"/>
      <c r="Q356" s="31"/>
      <c r="R356" s="31"/>
      <c r="S356" s="31"/>
      <c r="T356" s="31"/>
      <c r="U356" s="31"/>
      <c r="Y356" s="31"/>
      <c r="Z356" s="31"/>
      <c r="AA356" s="31"/>
    </row>
    <row r="357" spans="1:27" s="6" customFormat="1">
      <c r="A357" s="31"/>
      <c r="B357" s="31"/>
      <c r="C357" s="31"/>
      <c r="D357" s="31"/>
      <c r="E357" s="114" t="str">
        <f>IF($C357="","",VLOOKUP($C357,分類コード!$B$1:$C$10,2,0))</f>
        <v/>
      </c>
      <c r="F357" s="30"/>
      <c r="G357" s="28"/>
      <c r="H357" s="11"/>
      <c r="I357" s="28"/>
      <c r="M357" s="31"/>
      <c r="N357" s="31"/>
      <c r="O357" s="31"/>
      <c r="P357" s="31"/>
      <c r="Q357" s="31"/>
      <c r="R357" s="31"/>
      <c r="S357" s="31"/>
      <c r="T357" s="31"/>
      <c r="U357" s="31"/>
      <c r="Y357" s="31"/>
      <c r="Z357" s="31"/>
      <c r="AA357" s="31"/>
    </row>
    <row r="358" spans="1:27" s="6" customFormat="1">
      <c r="A358" s="31"/>
      <c r="B358" s="31"/>
      <c r="C358" s="31"/>
      <c r="D358" s="31"/>
      <c r="E358" s="114" t="str">
        <f>IF($C358="","",VLOOKUP($C358,分類コード!$B$1:$C$10,2,0))</f>
        <v/>
      </c>
      <c r="F358" s="30"/>
      <c r="G358" s="28"/>
      <c r="H358" s="11"/>
      <c r="I358" s="28"/>
      <c r="M358" s="31"/>
      <c r="N358" s="31"/>
      <c r="O358" s="31"/>
      <c r="P358" s="31"/>
      <c r="Q358" s="31"/>
      <c r="R358" s="31"/>
      <c r="S358" s="31"/>
      <c r="T358" s="31"/>
      <c r="U358" s="31"/>
      <c r="Y358" s="31"/>
      <c r="Z358" s="31"/>
      <c r="AA358" s="31"/>
    </row>
    <row r="359" spans="1:27" s="6" customFormat="1">
      <c r="A359" s="31"/>
      <c r="B359" s="31"/>
      <c r="C359" s="31"/>
      <c r="D359" s="31"/>
      <c r="E359" s="114" t="str">
        <f>IF($C359="","",VLOOKUP($C359,分類コード!$B$1:$C$10,2,0))</f>
        <v/>
      </c>
      <c r="F359" s="30"/>
      <c r="G359" s="28"/>
      <c r="H359" s="11"/>
      <c r="I359" s="28"/>
      <c r="M359" s="31"/>
      <c r="N359" s="31"/>
      <c r="O359" s="31"/>
      <c r="P359" s="31"/>
      <c r="Q359" s="31"/>
      <c r="R359" s="31"/>
      <c r="S359" s="31"/>
      <c r="T359" s="31"/>
      <c r="U359" s="31"/>
      <c r="Y359" s="31"/>
      <c r="Z359" s="31"/>
      <c r="AA359" s="31"/>
    </row>
    <row r="360" spans="1:27" s="6" customFormat="1">
      <c r="A360" s="31"/>
      <c r="B360" s="31"/>
      <c r="C360" s="31"/>
      <c r="D360" s="31"/>
      <c r="E360" s="114" t="str">
        <f>IF($C360="","",VLOOKUP($C360,分類コード!$B$1:$C$10,2,0))</f>
        <v/>
      </c>
      <c r="F360" s="30"/>
      <c r="G360" s="28"/>
      <c r="H360" s="11"/>
      <c r="I360" s="28"/>
      <c r="M360" s="31"/>
      <c r="N360" s="31"/>
      <c r="O360" s="31"/>
      <c r="P360" s="31"/>
      <c r="Q360" s="31"/>
      <c r="R360" s="31"/>
      <c r="S360" s="31"/>
      <c r="T360" s="31"/>
      <c r="U360" s="31"/>
      <c r="Y360" s="31"/>
      <c r="Z360" s="31"/>
      <c r="AA360" s="31"/>
    </row>
    <row r="361" spans="1:27" s="6" customFormat="1">
      <c r="A361" s="31"/>
      <c r="B361" s="31"/>
      <c r="C361" s="31"/>
      <c r="D361" s="31"/>
      <c r="E361" s="114" t="str">
        <f>IF($C361="","",VLOOKUP($C361,分類コード!$B$1:$C$10,2,0))</f>
        <v/>
      </c>
      <c r="F361" s="30"/>
      <c r="G361" s="28"/>
      <c r="H361" s="11"/>
      <c r="I361" s="28"/>
      <c r="M361" s="31"/>
      <c r="N361" s="31"/>
      <c r="O361" s="31"/>
      <c r="P361" s="31"/>
      <c r="Q361" s="31"/>
      <c r="R361" s="31"/>
      <c r="S361" s="31"/>
      <c r="T361" s="31"/>
      <c r="U361" s="31"/>
      <c r="Y361" s="31"/>
      <c r="Z361" s="31"/>
      <c r="AA361" s="31"/>
    </row>
    <row r="362" spans="1:27" s="6" customFormat="1">
      <c r="A362" s="31"/>
      <c r="B362" s="31"/>
      <c r="C362" s="31"/>
      <c r="D362" s="31"/>
      <c r="E362" s="114" t="str">
        <f>IF($C362="","",VLOOKUP($C362,分類コード!$B$1:$C$10,2,0))</f>
        <v/>
      </c>
      <c r="F362" s="30"/>
      <c r="G362" s="28"/>
      <c r="H362" s="11"/>
      <c r="I362" s="28"/>
      <c r="M362" s="31"/>
      <c r="N362" s="31"/>
      <c r="O362" s="31"/>
      <c r="P362" s="31"/>
      <c r="Q362" s="31"/>
      <c r="R362" s="31"/>
      <c r="S362" s="31"/>
      <c r="T362" s="31"/>
      <c r="U362" s="31"/>
      <c r="Y362" s="31"/>
      <c r="Z362" s="31"/>
      <c r="AA362" s="31"/>
    </row>
    <row r="363" spans="1:27" s="6" customFormat="1">
      <c r="A363" s="31"/>
      <c r="B363" s="31"/>
      <c r="C363" s="31"/>
      <c r="D363" s="31"/>
      <c r="E363" s="114" t="str">
        <f>IF($C363="","",VLOOKUP($C363,分類コード!$B$1:$C$10,2,0))</f>
        <v/>
      </c>
      <c r="F363" s="30"/>
      <c r="G363" s="28"/>
      <c r="H363" s="11"/>
      <c r="I363" s="28"/>
      <c r="M363" s="31"/>
      <c r="N363" s="31"/>
      <c r="O363" s="31"/>
      <c r="P363" s="31"/>
      <c r="Q363" s="31"/>
      <c r="R363" s="31"/>
      <c r="S363" s="31"/>
      <c r="T363" s="31"/>
      <c r="U363" s="31"/>
      <c r="Y363" s="31"/>
      <c r="Z363" s="31"/>
      <c r="AA363" s="31"/>
    </row>
    <row r="364" spans="1:27" s="6" customFormat="1">
      <c r="A364" s="31"/>
      <c r="B364" s="31"/>
      <c r="C364" s="31"/>
      <c r="D364" s="31"/>
      <c r="E364" s="114" t="str">
        <f>IF($C364="","",VLOOKUP($C364,分類コード!$B$1:$C$10,2,0))</f>
        <v/>
      </c>
      <c r="F364" s="30"/>
      <c r="G364" s="28"/>
      <c r="H364" s="11"/>
      <c r="I364" s="28"/>
      <c r="M364" s="31"/>
      <c r="N364" s="31"/>
      <c r="O364" s="31"/>
      <c r="P364" s="31"/>
      <c r="Q364" s="31"/>
      <c r="R364" s="31"/>
      <c r="S364" s="31"/>
      <c r="T364" s="31"/>
      <c r="U364" s="31"/>
      <c r="Y364" s="31"/>
      <c r="Z364" s="31"/>
      <c r="AA364" s="31"/>
    </row>
    <row r="365" spans="1:27" s="6" customFormat="1">
      <c r="A365" s="31"/>
      <c r="B365" s="31"/>
      <c r="C365" s="31"/>
      <c r="D365" s="31"/>
      <c r="E365" s="114" t="str">
        <f>IF($C365="","",VLOOKUP($C365,分類コード!$B$1:$C$10,2,0))</f>
        <v/>
      </c>
      <c r="F365" s="30"/>
      <c r="G365" s="28"/>
      <c r="H365" s="11"/>
      <c r="I365" s="28"/>
      <c r="M365" s="31"/>
      <c r="N365" s="31"/>
      <c r="O365" s="31"/>
      <c r="P365" s="31"/>
      <c r="Q365" s="31"/>
      <c r="R365" s="31"/>
      <c r="S365" s="31"/>
      <c r="T365" s="31"/>
      <c r="U365" s="31"/>
      <c r="Y365" s="31"/>
      <c r="Z365" s="31"/>
      <c r="AA365" s="31"/>
    </row>
    <row r="366" spans="1:27" s="6" customFormat="1">
      <c r="A366" s="31"/>
      <c r="B366" s="31"/>
      <c r="C366" s="31"/>
      <c r="D366" s="31"/>
      <c r="E366" s="114" t="str">
        <f>IF($C366="","",VLOOKUP($C366,分類コード!$B$1:$C$10,2,0))</f>
        <v/>
      </c>
      <c r="F366" s="30"/>
      <c r="G366" s="28"/>
      <c r="H366" s="11"/>
      <c r="I366" s="28"/>
      <c r="M366" s="31"/>
      <c r="N366" s="31"/>
      <c r="O366" s="31"/>
      <c r="P366" s="31"/>
      <c r="Q366" s="31"/>
      <c r="R366" s="31"/>
      <c r="S366" s="31"/>
      <c r="T366" s="31"/>
      <c r="U366" s="31"/>
      <c r="Y366" s="31"/>
      <c r="Z366" s="31"/>
      <c r="AA366" s="31"/>
    </row>
    <row r="367" spans="1:27" s="6" customFormat="1">
      <c r="A367" s="31"/>
      <c r="B367" s="31"/>
      <c r="C367" s="31"/>
      <c r="D367" s="31"/>
      <c r="E367" s="114" t="str">
        <f>IF($C367="","",VLOOKUP($C367,分類コード!$B$1:$C$10,2,0))</f>
        <v/>
      </c>
      <c r="F367" s="30"/>
      <c r="G367" s="28"/>
      <c r="H367" s="11"/>
      <c r="I367" s="28"/>
      <c r="M367" s="31"/>
      <c r="N367" s="31"/>
      <c r="O367" s="31"/>
      <c r="P367" s="31"/>
      <c r="Q367" s="31"/>
      <c r="R367" s="31"/>
      <c r="S367" s="31"/>
      <c r="T367" s="31"/>
      <c r="U367" s="31"/>
      <c r="Y367" s="31"/>
      <c r="Z367" s="31"/>
      <c r="AA367" s="31"/>
    </row>
    <row r="368" spans="1:27" s="6" customFormat="1">
      <c r="A368" s="31"/>
      <c r="B368" s="31"/>
      <c r="C368" s="31"/>
      <c r="D368" s="31"/>
      <c r="E368" s="114" t="str">
        <f>IF($C368="","",VLOOKUP($C368,分類コード!$B$1:$C$10,2,0))</f>
        <v/>
      </c>
      <c r="F368" s="30"/>
      <c r="G368" s="28"/>
      <c r="H368" s="11"/>
      <c r="I368" s="28"/>
      <c r="M368" s="31"/>
      <c r="N368" s="31"/>
      <c r="O368" s="31"/>
      <c r="P368" s="31"/>
      <c r="Q368" s="31"/>
      <c r="R368" s="31"/>
      <c r="S368" s="31"/>
      <c r="T368" s="31"/>
      <c r="U368" s="31"/>
      <c r="Y368" s="31"/>
      <c r="Z368" s="31"/>
      <c r="AA368" s="31"/>
    </row>
    <row r="369" spans="1:27" s="6" customFormat="1">
      <c r="A369" s="31"/>
      <c r="B369" s="31"/>
      <c r="C369" s="31"/>
      <c r="D369" s="31"/>
      <c r="E369" s="114" t="str">
        <f>IF($C369="","",VLOOKUP($C369,分類コード!$B$1:$C$10,2,0))</f>
        <v/>
      </c>
      <c r="F369" s="30"/>
      <c r="G369" s="28"/>
      <c r="H369" s="11"/>
      <c r="I369" s="28"/>
      <c r="M369" s="31"/>
      <c r="N369" s="31"/>
      <c r="O369" s="31"/>
      <c r="P369" s="31"/>
      <c r="Q369" s="31"/>
      <c r="R369" s="31"/>
      <c r="S369" s="31"/>
      <c r="T369" s="31"/>
      <c r="U369" s="31"/>
      <c r="Y369" s="31"/>
      <c r="Z369" s="31"/>
      <c r="AA369" s="31"/>
    </row>
    <row r="370" spans="1:27" s="6" customFormat="1">
      <c r="A370" s="31"/>
      <c r="B370" s="31"/>
      <c r="C370" s="31"/>
      <c r="D370" s="31"/>
      <c r="E370" s="114" t="str">
        <f>IF($C370="","",VLOOKUP($C370,分類コード!$B$1:$C$10,2,0))</f>
        <v/>
      </c>
      <c r="F370" s="30"/>
      <c r="G370" s="28"/>
      <c r="H370" s="11"/>
      <c r="I370" s="28"/>
      <c r="M370" s="31"/>
      <c r="N370" s="31"/>
      <c r="O370" s="31"/>
      <c r="P370" s="31"/>
      <c r="Q370" s="31"/>
      <c r="R370" s="31"/>
      <c r="S370" s="31"/>
      <c r="T370" s="31"/>
      <c r="U370" s="31"/>
      <c r="Y370" s="31"/>
      <c r="Z370" s="31"/>
      <c r="AA370" s="31"/>
    </row>
    <row r="371" spans="1:27" s="6" customFormat="1">
      <c r="A371" s="31"/>
      <c r="B371" s="31"/>
      <c r="C371" s="31"/>
      <c r="D371" s="31"/>
      <c r="E371" s="114" t="str">
        <f>IF($C371="","",VLOOKUP($C371,分類コード!$B$1:$C$10,2,0))</f>
        <v/>
      </c>
      <c r="F371" s="30"/>
      <c r="G371" s="28"/>
      <c r="H371" s="11"/>
      <c r="I371" s="28"/>
      <c r="M371" s="31"/>
      <c r="N371" s="31"/>
      <c r="O371" s="31"/>
      <c r="P371" s="31"/>
      <c r="Q371" s="31"/>
      <c r="R371" s="31"/>
      <c r="S371" s="31"/>
      <c r="T371" s="31"/>
      <c r="U371" s="31"/>
      <c r="Y371" s="31"/>
      <c r="Z371" s="31"/>
      <c r="AA371" s="31"/>
    </row>
    <row r="372" spans="1:27" s="6" customFormat="1">
      <c r="A372" s="31"/>
      <c r="B372" s="31"/>
      <c r="C372" s="31"/>
      <c r="D372" s="31"/>
      <c r="E372" s="114" t="str">
        <f>IF($C372="","",VLOOKUP($C372,分類コード!$B$1:$C$10,2,0))</f>
        <v/>
      </c>
      <c r="F372" s="30"/>
      <c r="G372" s="28"/>
      <c r="H372" s="11"/>
      <c r="I372" s="28"/>
      <c r="M372" s="31"/>
      <c r="N372" s="31"/>
      <c r="O372" s="31"/>
      <c r="P372" s="31"/>
      <c r="Q372" s="31"/>
      <c r="R372" s="31"/>
      <c r="S372" s="31"/>
      <c r="T372" s="31"/>
      <c r="U372" s="31"/>
      <c r="Y372" s="31"/>
      <c r="Z372" s="31"/>
      <c r="AA372" s="31"/>
    </row>
    <row r="373" spans="1:27" s="6" customFormat="1">
      <c r="A373" s="31"/>
      <c r="B373" s="31"/>
      <c r="C373" s="31"/>
      <c r="D373" s="31"/>
      <c r="E373" s="114" t="str">
        <f>IF($C373="","",VLOOKUP($C373,分類コード!$B$1:$C$10,2,0))</f>
        <v/>
      </c>
      <c r="F373" s="30"/>
      <c r="G373" s="28"/>
      <c r="H373" s="11"/>
      <c r="I373" s="28"/>
      <c r="M373" s="31"/>
      <c r="N373" s="31"/>
      <c r="O373" s="31"/>
      <c r="P373" s="31"/>
      <c r="Q373" s="31"/>
      <c r="R373" s="31"/>
      <c r="S373" s="31"/>
      <c r="T373" s="31"/>
      <c r="U373" s="31"/>
      <c r="Y373" s="31"/>
      <c r="Z373" s="31"/>
      <c r="AA373" s="31"/>
    </row>
    <row r="374" spans="1:27" s="6" customFormat="1">
      <c r="A374" s="31"/>
      <c r="B374" s="31"/>
      <c r="C374" s="31"/>
      <c r="D374" s="31"/>
      <c r="E374" s="114" t="str">
        <f>IF($C374="","",VLOOKUP($C374,分類コード!$B$1:$C$10,2,0))</f>
        <v/>
      </c>
      <c r="F374" s="30"/>
      <c r="G374" s="28"/>
      <c r="H374" s="11"/>
      <c r="I374" s="28"/>
      <c r="M374" s="31"/>
      <c r="N374" s="31"/>
      <c r="O374" s="31"/>
      <c r="P374" s="31"/>
      <c r="Q374" s="31"/>
      <c r="R374" s="31"/>
      <c r="S374" s="31"/>
      <c r="T374" s="31"/>
      <c r="U374" s="31"/>
      <c r="Y374" s="31"/>
      <c r="Z374" s="31"/>
      <c r="AA374" s="31"/>
    </row>
    <row r="375" spans="1:27" s="6" customFormat="1">
      <c r="A375" s="31"/>
      <c r="B375" s="31"/>
      <c r="C375" s="31"/>
      <c r="D375" s="31"/>
      <c r="E375" s="114" t="str">
        <f>IF($C375="","",VLOOKUP($C375,分類コード!$B$1:$C$10,2,0))</f>
        <v/>
      </c>
      <c r="F375" s="30"/>
      <c r="G375" s="28"/>
      <c r="H375" s="11"/>
      <c r="I375" s="28"/>
      <c r="M375" s="31"/>
      <c r="N375" s="31"/>
      <c r="O375" s="31"/>
      <c r="P375" s="31"/>
      <c r="Q375" s="31"/>
      <c r="R375" s="31"/>
      <c r="S375" s="31"/>
      <c r="T375" s="31"/>
      <c r="U375" s="31"/>
      <c r="Y375" s="31"/>
      <c r="Z375" s="31"/>
      <c r="AA375" s="31"/>
    </row>
    <row r="376" spans="1:27" s="6" customFormat="1">
      <c r="A376" s="31"/>
      <c r="B376" s="31"/>
      <c r="C376" s="31"/>
      <c r="D376" s="31"/>
      <c r="E376" s="114" t="str">
        <f>IF($C376="","",VLOOKUP($C376,分類コード!$B$1:$C$10,2,0))</f>
        <v/>
      </c>
      <c r="F376" s="30"/>
      <c r="G376" s="28"/>
      <c r="H376" s="11"/>
      <c r="I376" s="28"/>
      <c r="M376" s="31"/>
      <c r="N376" s="31"/>
      <c r="O376" s="31"/>
      <c r="P376" s="31"/>
      <c r="Q376" s="31"/>
      <c r="R376" s="31"/>
      <c r="S376" s="31"/>
      <c r="T376" s="31"/>
      <c r="U376" s="31"/>
      <c r="Y376" s="31"/>
      <c r="Z376" s="31"/>
      <c r="AA376" s="31"/>
    </row>
    <row r="377" spans="1:27" s="6" customFormat="1">
      <c r="A377" s="31"/>
      <c r="B377" s="31"/>
      <c r="C377" s="31"/>
      <c r="D377" s="31"/>
      <c r="E377" s="114" t="str">
        <f>IF($C377="","",VLOOKUP($C377,分類コード!$B$1:$C$10,2,0))</f>
        <v/>
      </c>
      <c r="F377" s="30"/>
      <c r="G377" s="28"/>
      <c r="H377" s="11"/>
      <c r="I377" s="28"/>
      <c r="M377" s="31"/>
      <c r="N377" s="31"/>
      <c r="O377" s="31"/>
      <c r="P377" s="31"/>
      <c r="Q377" s="31"/>
      <c r="R377" s="31"/>
      <c r="S377" s="31"/>
      <c r="T377" s="31"/>
      <c r="U377" s="31"/>
      <c r="Y377" s="31"/>
      <c r="Z377" s="31"/>
      <c r="AA377" s="31"/>
    </row>
    <row r="378" spans="1:27" s="6" customFormat="1">
      <c r="A378" s="31"/>
      <c r="B378" s="31"/>
      <c r="C378" s="31"/>
      <c r="D378" s="31"/>
      <c r="E378" s="114" t="str">
        <f>IF($C378="","",VLOOKUP($C378,分類コード!$B$1:$C$10,2,0))</f>
        <v/>
      </c>
      <c r="F378" s="30"/>
      <c r="G378" s="28"/>
      <c r="H378" s="11"/>
      <c r="I378" s="28"/>
      <c r="M378" s="31"/>
      <c r="N378" s="31"/>
      <c r="O378" s="31"/>
      <c r="P378" s="31"/>
      <c r="Q378" s="31"/>
      <c r="R378" s="31"/>
      <c r="S378" s="31"/>
      <c r="T378" s="31"/>
      <c r="U378" s="31"/>
      <c r="Y378" s="31"/>
      <c r="Z378" s="31"/>
      <c r="AA378" s="31"/>
    </row>
    <row r="379" spans="1:27" s="6" customFormat="1">
      <c r="A379" s="31"/>
      <c r="B379" s="31"/>
      <c r="C379" s="31"/>
      <c r="D379" s="31"/>
      <c r="E379" s="114" t="str">
        <f>IF($C379="","",VLOOKUP($C379,分類コード!$B$1:$C$10,2,0))</f>
        <v/>
      </c>
      <c r="F379" s="30"/>
      <c r="G379" s="28"/>
      <c r="H379" s="11"/>
      <c r="I379" s="28"/>
      <c r="M379" s="31"/>
      <c r="N379" s="31"/>
      <c r="O379" s="31"/>
      <c r="P379" s="31"/>
      <c r="Q379" s="31"/>
      <c r="R379" s="31"/>
      <c r="S379" s="31"/>
      <c r="T379" s="31"/>
      <c r="U379" s="31"/>
      <c r="Y379" s="31"/>
      <c r="Z379" s="31"/>
      <c r="AA379" s="31"/>
    </row>
    <row r="380" spans="1:27" s="6" customFormat="1">
      <c r="A380" s="31"/>
      <c r="B380" s="31"/>
      <c r="C380" s="31"/>
      <c r="D380" s="31"/>
      <c r="E380" s="114" t="str">
        <f>IF($C380="","",VLOOKUP($C380,分類コード!$B$1:$C$10,2,0))</f>
        <v/>
      </c>
      <c r="F380" s="30"/>
      <c r="G380" s="28"/>
      <c r="H380" s="11"/>
      <c r="I380" s="28"/>
      <c r="M380" s="31"/>
      <c r="N380" s="31"/>
      <c r="O380" s="31"/>
      <c r="P380" s="31"/>
      <c r="Q380" s="31"/>
      <c r="R380" s="31"/>
      <c r="S380" s="31"/>
      <c r="T380" s="31"/>
      <c r="U380" s="31"/>
      <c r="Y380" s="31"/>
      <c r="Z380" s="31"/>
      <c r="AA380" s="31"/>
    </row>
    <row r="381" spans="1:27" s="6" customFormat="1">
      <c r="A381" s="31"/>
      <c r="B381" s="31"/>
      <c r="C381" s="31"/>
      <c r="D381" s="31"/>
      <c r="E381" s="114" t="str">
        <f>IF($C381="","",VLOOKUP($C381,分類コード!$B$1:$C$10,2,0))</f>
        <v/>
      </c>
      <c r="F381" s="30"/>
      <c r="G381" s="28"/>
      <c r="H381" s="11"/>
      <c r="I381" s="28"/>
      <c r="M381" s="31"/>
      <c r="N381" s="31"/>
      <c r="O381" s="31"/>
      <c r="P381" s="31"/>
      <c r="Q381" s="31"/>
      <c r="R381" s="31"/>
      <c r="S381" s="31"/>
      <c r="T381" s="31"/>
      <c r="U381" s="31"/>
      <c r="Y381" s="31"/>
      <c r="Z381" s="31"/>
      <c r="AA381" s="31"/>
    </row>
    <row r="382" spans="1:27" s="6" customFormat="1">
      <c r="A382" s="31"/>
      <c r="B382" s="31"/>
      <c r="C382" s="31"/>
      <c r="D382" s="31"/>
      <c r="E382" s="114" t="str">
        <f>IF($C382="","",VLOOKUP($C382,分類コード!$B$1:$C$10,2,0))</f>
        <v/>
      </c>
      <c r="F382" s="30"/>
      <c r="G382" s="28"/>
      <c r="H382" s="11"/>
      <c r="I382" s="28"/>
      <c r="M382" s="31"/>
      <c r="N382" s="31"/>
      <c r="O382" s="31"/>
      <c r="P382" s="31"/>
      <c r="Q382" s="31"/>
      <c r="R382" s="31"/>
      <c r="S382" s="31"/>
      <c r="T382" s="31"/>
      <c r="U382" s="31"/>
      <c r="Y382" s="31"/>
      <c r="Z382" s="31"/>
      <c r="AA382" s="31"/>
    </row>
    <row r="383" spans="1:27" s="6" customFormat="1">
      <c r="A383" s="31"/>
      <c r="B383" s="31"/>
      <c r="C383" s="31"/>
      <c r="D383" s="31"/>
      <c r="E383" s="114" t="str">
        <f>IF($C383="","",VLOOKUP($C383,分類コード!$B$1:$C$10,2,0))</f>
        <v/>
      </c>
      <c r="F383" s="30"/>
      <c r="G383" s="28"/>
      <c r="H383" s="11"/>
      <c r="I383" s="28"/>
      <c r="M383" s="31"/>
      <c r="N383" s="31"/>
      <c r="O383" s="31"/>
      <c r="P383" s="31"/>
      <c r="Q383" s="31"/>
      <c r="R383" s="31"/>
      <c r="S383" s="31"/>
      <c r="T383" s="31"/>
      <c r="U383" s="31"/>
      <c r="Y383" s="31"/>
      <c r="Z383" s="31"/>
      <c r="AA383" s="31"/>
    </row>
    <row r="384" spans="1:27" s="6" customFormat="1">
      <c r="A384" s="31"/>
      <c r="B384" s="31"/>
      <c r="C384" s="31"/>
      <c r="D384" s="31"/>
      <c r="E384" s="114" t="str">
        <f>IF($C384="","",VLOOKUP($C384,分類コード!$B$1:$C$10,2,0))</f>
        <v/>
      </c>
      <c r="F384" s="30"/>
      <c r="G384" s="28"/>
      <c r="H384" s="11"/>
      <c r="I384" s="28"/>
      <c r="M384" s="31"/>
      <c r="N384" s="31"/>
      <c r="O384" s="31"/>
      <c r="P384" s="31"/>
      <c r="Q384" s="31"/>
      <c r="R384" s="31"/>
      <c r="S384" s="31"/>
      <c r="T384" s="31"/>
      <c r="U384" s="31"/>
      <c r="Y384" s="31"/>
      <c r="Z384" s="31"/>
      <c r="AA384" s="31"/>
    </row>
    <row r="385" spans="1:27" s="6" customFormat="1">
      <c r="A385" s="31"/>
      <c r="B385" s="31"/>
      <c r="C385" s="31"/>
      <c r="D385" s="31"/>
      <c r="E385" s="114" t="str">
        <f>IF($C385="","",VLOOKUP($C385,分類コード!$B$1:$C$10,2,0))</f>
        <v/>
      </c>
      <c r="F385" s="30"/>
      <c r="G385" s="28"/>
      <c r="H385" s="11"/>
      <c r="I385" s="28"/>
      <c r="M385" s="31"/>
      <c r="N385" s="31"/>
      <c r="O385" s="31"/>
      <c r="P385" s="31"/>
      <c r="Q385" s="31"/>
      <c r="R385" s="31"/>
      <c r="S385" s="31"/>
      <c r="T385" s="31"/>
      <c r="U385" s="31"/>
      <c r="Y385" s="31"/>
      <c r="Z385" s="31"/>
      <c r="AA385" s="31"/>
    </row>
    <row r="386" spans="1:27" s="6" customFormat="1">
      <c r="A386" s="31"/>
      <c r="B386" s="31"/>
      <c r="C386" s="31"/>
      <c r="D386" s="31"/>
      <c r="E386" s="114" t="str">
        <f>IF($C386="","",VLOOKUP($C386,分類コード!$B$1:$C$10,2,0))</f>
        <v/>
      </c>
      <c r="F386" s="30"/>
      <c r="G386" s="28"/>
      <c r="H386" s="11"/>
      <c r="I386" s="28"/>
      <c r="M386" s="31"/>
      <c r="N386" s="31"/>
      <c r="O386" s="31"/>
      <c r="P386" s="31"/>
      <c r="Q386" s="31"/>
      <c r="R386" s="31"/>
      <c r="S386" s="31"/>
      <c r="T386" s="31"/>
      <c r="U386" s="31"/>
      <c r="Y386" s="31"/>
      <c r="Z386" s="31"/>
      <c r="AA386" s="31"/>
    </row>
    <row r="387" spans="1:27" s="6" customFormat="1">
      <c r="A387" s="31"/>
      <c r="B387" s="31"/>
      <c r="C387" s="31"/>
      <c r="D387" s="31"/>
      <c r="E387" s="114" t="str">
        <f>IF($C387="","",VLOOKUP($C387,分類コード!$B$1:$C$10,2,0))</f>
        <v/>
      </c>
      <c r="F387" s="30"/>
      <c r="G387" s="28"/>
      <c r="H387" s="11"/>
      <c r="I387" s="28"/>
      <c r="M387" s="31"/>
      <c r="N387" s="31"/>
      <c r="O387" s="31"/>
      <c r="P387" s="31"/>
      <c r="Q387" s="31"/>
      <c r="R387" s="31"/>
      <c r="S387" s="31"/>
      <c r="T387" s="31"/>
      <c r="U387" s="31"/>
      <c r="Y387" s="31"/>
      <c r="Z387" s="31"/>
      <c r="AA387" s="31"/>
    </row>
    <row r="388" spans="1:27" s="6" customFormat="1">
      <c r="A388" s="31"/>
      <c r="B388" s="31"/>
      <c r="C388" s="31"/>
      <c r="D388" s="31"/>
      <c r="E388" s="114" t="str">
        <f>IF($C388="","",VLOOKUP($C388,分類コード!$B$1:$C$10,2,0))</f>
        <v/>
      </c>
      <c r="F388" s="30"/>
      <c r="G388" s="28"/>
      <c r="H388" s="11"/>
      <c r="I388" s="28"/>
      <c r="M388" s="31"/>
      <c r="N388" s="31"/>
      <c r="O388" s="31"/>
      <c r="P388" s="31"/>
      <c r="Q388" s="31"/>
      <c r="R388" s="31"/>
      <c r="S388" s="31"/>
      <c r="T388" s="31"/>
      <c r="U388" s="31"/>
      <c r="Y388" s="31"/>
      <c r="Z388" s="31"/>
      <c r="AA388" s="31"/>
    </row>
    <row r="389" spans="1:27" s="6" customFormat="1">
      <c r="A389" s="31"/>
      <c r="B389" s="31"/>
      <c r="C389" s="31"/>
      <c r="D389" s="31"/>
      <c r="E389" s="114" t="str">
        <f>IF($C389="","",VLOOKUP($C389,分類コード!$B$1:$C$10,2,0))</f>
        <v/>
      </c>
      <c r="F389" s="30"/>
      <c r="G389" s="28"/>
      <c r="H389" s="11"/>
      <c r="I389" s="28"/>
      <c r="M389" s="31"/>
      <c r="N389" s="31"/>
      <c r="O389" s="31"/>
      <c r="P389" s="31"/>
      <c r="Q389" s="31"/>
      <c r="R389" s="31"/>
      <c r="S389" s="31"/>
      <c r="T389" s="31"/>
      <c r="U389" s="31"/>
      <c r="Y389" s="31"/>
      <c r="Z389" s="31"/>
      <c r="AA389" s="31"/>
    </row>
    <row r="390" spans="1:27" s="6" customFormat="1">
      <c r="A390" s="31"/>
      <c r="B390" s="31"/>
      <c r="C390" s="31"/>
      <c r="D390" s="31"/>
      <c r="E390" s="114" t="str">
        <f>IF($C390="","",VLOOKUP($C390,分類コード!$B$1:$C$10,2,0))</f>
        <v/>
      </c>
      <c r="F390" s="30"/>
      <c r="G390" s="28"/>
      <c r="H390" s="11"/>
      <c r="I390" s="28"/>
      <c r="M390" s="31"/>
      <c r="N390" s="31"/>
      <c r="O390" s="31"/>
      <c r="P390" s="31"/>
      <c r="Q390" s="31"/>
      <c r="R390" s="31"/>
      <c r="S390" s="31"/>
      <c r="T390" s="31"/>
      <c r="U390" s="31"/>
      <c r="Y390" s="31"/>
      <c r="Z390" s="31"/>
      <c r="AA390" s="31"/>
    </row>
    <row r="391" spans="1:27" s="6" customFormat="1">
      <c r="A391" s="31"/>
      <c r="B391" s="31"/>
      <c r="C391" s="31"/>
      <c r="D391" s="31"/>
      <c r="E391" s="114" t="str">
        <f>IF($C391="","",VLOOKUP($C391,分類コード!$B$1:$C$10,2,0))</f>
        <v/>
      </c>
      <c r="F391" s="30"/>
      <c r="G391" s="28"/>
      <c r="H391" s="11"/>
      <c r="I391" s="28"/>
      <c r="M391" s="31"/>
      <c r="N391" s="31"/>
      <c r="O391" s="31"/>
      <c r="P391" s="31"/>
      <c r="Q391" s="31"/>
      <c r="R391" s="31"/>
      <c r="S391" s="31"/>
      <c r="T391" s="31"/>
      <c r="U391" s="31"/>
      <c r="Y391" s="31"/>
      <c r="Z391" s="31"/>
      <c r="AA391" s="31"/>
    </row>
    <row r="392" spans="1:27" s="6" customFormat="1">
      <c r="A392" s="31"/>
      <c r="B392" s="31"/>
      <c r="C392" s="31"/>
      <c r="D392" s="31"/>
      <c r="E392" s="114" t="str">
        <f>IF($C392="","",VLOOKUP($C392,分類コード!$B$1:$C$10,2,0))</f>
        <v/>
      </c>
      <c r="F392" s="30"/>
      <c r="G392" s="28"/>
      <c r="H392" s="11"/>
      <c r="I392" s="28"/>
      <c r="M392" s="31"/>
      <c r="N392" s="31"/>
      <c r="O392" s="31"/>
      <c r="P392" s="31"/>
      <c r="Q392" s="31"/>
      <c r="R392" s="31"/>
      <c r="S392" s="31"/>
      <c r="T392" s="31"/>
      <c r="U392" s="31"/>
      <c r="Y392" s="31"/>
      <c r="Z392" s="31"/>
      <c r="AA392" s="31"/>
    </row>
    <row r="393" spans="1:27" s="6" customFormat="1">
      <c r="A393" s="31"/>
      <c r="B393" s="31"/>
      <c r="C393" s="31"/>
      <c r="D393" s="31"/>
      <c r="E393" s="114" t="str">
        <f>IF($C393="","",VLOOKUP($C393,分類コード!$B$1:$C$10,2,0))</f>
        <v/>
      </c>
      <c r="F393" s="30"/>
      <c r="G393" s="28"/>
      <c r="H393" s="11"/>
      <c r="I393" s="28"/>
      <c r="M393" s="31"/>
      <c r="N393" s="31"/>
      <c r="O393" s="31"/>
      <c r="P393" s="31"/>
      <c r="Q393" s="31"/>
      <c r="R393" s="31"/>
      <c r="S393" s="31"/>
      <c r="T393" s="31"/>
      <c r="U393" s="31"/>
      <c r="Y393" s="31"/>
      <c r="Z393" s="31"/>
      <c r="AA393" s="31"/>
    </row>
    <row r="394" spans="1:27" s="6" customFormat="1">
      <c r="A394" s="31"/>
      <c r="B394" s="31"/>
      <c r="C394" s="31"/>
      <c r="D394" s="31"/>
      <c r="E394" s="114" t="str">
        <f>IF($C394="","",VLOOKUP($C394,分類コード!$B$1:$C$10,2,0))</f>
        <v/>
      </c>
      <c r="F394" s="30"/>
      <c r="G394" s="28"/>
      <c r="H394" s="11"/>
      <c r="I394" s="28"/>
      <c r="M394" s="31"/>
      <c r="N394" s="31"/>
      <c r="O394" s="31"/>
      <c r="P394" s="31"/>
      <c r="Q394" s="31"/>
      <c r="R394" s="31"/>
      <c r="S394" s="31"/>
      <c r="T394" s="31"/>
      <c r="U394" s="31"/>
      <c r="Y394" s="31"/>
      <c r="Z394" s="31"/>
      <c r="AA394" s="31"/>
    </row>
    <row r="395" spans="1:27" s="6" customFormat="1">
      <c r="A395" s="31"/>
      <c r="B395" s="31"/>
      <c r="C395" s="31"/>
      <c r="D395" s="31"/>
      <c r="E395" s="114" t="str">
        <f>IF($C395="","",VLOOKUP($C395,分類コード!$B$1:$C$10,2,0))</f>
        <v/>
      </c>
      <c r="F395" s="30"/>
      <c r="G395" s="28"/>
      <c r="H395" s="11"/>
      <c r="I395" s="28"/>
      <c r="M395" s="31"/>
      <c r="N395" s="31"/>
      <c r="O395" s="31"/>
      <c r="P395" s="31"/>
      <c r="Q395" s="31"/>
      <c r="R395" s="31"/>
      <c r="S395" s="31"/>
      <c r="T395" s="31"/>
      <c r="U395" s="31"/>
      <c r="Y395" s="31"/>
      <c r="Z395" s="31"/>
      <c r="AA395" s="31"/>
    </row>
    <row r="396" spans="1:27" s="6" customFormat="1">
      <c r="A396" s="31"/>
      <c r="B396" s="31"/>
      <c r="C396" s="31"/>
      <c r="D396" s="31"/>
      <c r="E396" s="114" t="str">
        <f>IF($C396="","",VLOOKUP($C396,分類コード!$B$1:$C$10,2,0))</f>
        <v/>
      </c>
      <c r="F396" s="30"/>
      <c r="G396" s="28"/>
      <c r="H396" s="11"/>
      <c r="I396" s="28"/>
      <c r="M396" s="31"/>
      <c r="N396" s="31"/>
      <c r="O396" s="31"/>
      <c r="P396" s="31"/>
      <c r="Q396" s="31"/>
      <c r="R396" s="31"/>
      <c r="S396" s="31"/>
      <c r="T396" s="31"/>
      <c r="U396" s="31"/>
      <c r="Y396" s="31"/>
      <c r="Z396" s="31"/>
      <c r="AA396" s="31"/>
    </row>
    <row r="397" spans="1:27" s="6" customFormat="1">
      <c r="A397" s="31"/>
      <c r="B397" s="31"/>
      <c r="C397" s="31"/>
      <c r="D397" s="31"/>
      <c r="E397" s="114" t="str">
        <f>IF($C397="","",VLOOKUP($C397,分類コード!$B$1:$C$10,2,0))</f>
        <v/>
      </c>
      <c r="F397" s="30"/>
      <c r="G397" s="28"/>
      <c r="H397" s="11"/>
      <c r="I397" s="28"/>
      <c r="M397" s="31"/>
      <c r="N397" s="31"/>
      <c r="O397" s="31"/>
      <c r="P397" s="31"/>
      <c r="Q397" s="31"/>
      <c r="R397" s="31"/>
      <c r="S397" s="31"/>
      <c r="T397" s="31"/>
      <c r="U397" s="31"/>
      <c r="Y397" s="31"/>
      <c r="Z397" s="31"/>
      <c r="AA397" s="31"/>
    </row>
    <row r="398" spans="1:27" s="6" customFormat="1">
      <c r="A398" s="31"/>
      <c r="B398" s="31"/>
      <c r="C398" s="31"/>
      <c r="D398" s="31"/>
      <c r="E398" s="114" t="str">
        <f>IF($C398="","",VLOOKUP($C398,分類コード!$B$1:$C$10,2,0))</f>
        <v/>
      </c>
      <c r="F398" s="30"/>
      <c r="G398" s="28"/>
      <c r="H398" s="11"/>
      <c r="I398" s="28"/>
      <c r="M398" s="31"/>
      <c r="N398" s="31"/>
      <c r="O398" s="31"/>
      <c r="P398" s="31"/>
      <c r="Q398" s="31"/>
      <c r="R398" s="31"/>
      <c r="S398" s="31"/>
      <c r="T398" s="31"/>
      <c r="U398" s="31"/>
      <c r="Y398" s="31"/>
      <c r="Z398" s="31"/>
      <c r="AA398" s="31"/>
    </row>
    <row r="399" spans="1:27" s="6" customFormat="1">
      <c r="A399" s="31"/>
      <c r="B399" s="31"/>
      <c r="C399" s="31"/>
      <c r="D399" s="31"/>
      <c r="E399" s="114" t="str">
        <f>IF($C399="","",VLOOKUP($C399,分類コード!$B$1:$C$10,2,0))</f>
        <v/>
      </c>
      <c r="F399" s="30"/>
      <c r="G399" s="28"/>
      <c r="H399" s="11"/>
      <c r="I399" s="28"/>
      <c r="M399" s="31"/>
      <c r="N399" s="31"/>
      <c r="O399" s="31"/>
      <c r="P399" s="31"/>
      <c r="Q399" s="31"/>
      <c r="R399" s="31"/>
      <c r="S399" s="31"/>
      <c r="T399" s="31"/>
      <c r="U399" s="31"/>
      <c r="Y399" s="31"/>
      <c r="Z399" s="31"/>
      <c r="AA399" s="31"/>
    </row>
    <row r="400" spans="1:27" s="6" customFormat="1">
      <c r="A400" s="31"/>
      <c r="B400" s="31"/>
      <c r="C400" s="31"/>
      <c r="D400" s="31"/>
      <c r="E400" s="114" t="str">
        <f>IF($C400="","",VLOOKUP($C400,分類コード!$B$1:$C$10,2,0))</f>
        <v/>
      </c>
      <c r="F400" s="30"/>
      <c r="G400" s="28"/>
      <c r="H400" s="11"/>
      <c r="I400" s="28"/>
      <c r="M400" s="31"/>
      <c r="N400" s="31"/>
      <c r="O400" s="31"/>
      <c r="P400" s="31"/>
      <c r="Q400" s="31"/>
      <c r="R400" s="31"/>
      <c r="S400" s="31"/>
      <c r="T400" s="31"/>
      <c r="U400" s="31"/>
      <c r="Y400" s="31"/>
      <c r="Z400" s="31"/>
      <c r="AA400" s="31"/>
    </row>
    <row r="401" spans="1:27" s="6" customFormat="1">
      <c r="A401" s="31"/>
      <c r="B401" s="31"/>
      <c r="C401" s="31"/>
      <c r="D401" s="31"/>
      <c r="E401" s="114" t="str">
        <f>IF($C401="","",VLOOKUP($C401,分類コード!$B$1:$C$10,2,0))</f>
        <v/>
      </c>
      <c r="F401" s="30"/>
      <c r="G401" s="28"/>
      <c r="H401" s="11"/>
      <c r="I401" s="28"/>
      <c r="M401" s="31"/>
      <c r="N401" s="31"/>
      <c r="O401" s="31"/>
      <c r="P401" s="31"/>
      <c r="Q401" s="31"/>
      <c r="R401" s="31"/>
      <c r="S401" s="31"/>
      <c r="T401" s="31"/>
      <c r="U401" s="31"/>
      <c r="Y401" s="31"/>
      <c r="Z401" s="31"/>
      <c r="AA401" s="31"/>
    </row>
    <row r="402" spans="1:27" s="6" customFormat="1">
      <c r="A402" s="31"/>
      <c r="B402" s="31"/>
      <c r="C402" s="31"/>
      <c r="D402" s="31"/>
      <c r="E402" s="114" t="str">
        <f>IF($C402="","",VLOOKUP($C402,分類コード!$B$1:$C$10,2,0))</f>
        <v/>
      </c>
      <c r="F402" s="30"/>
      <c r="G402" s="28"/>
      <c r="H402" s="11"/>
      <c r="I402" s="28"/>
      <c r="M402" s="31"/>
      <c r="N402" s="31"/>
      <c r="O402" s="31"/>
      <c r="P402" s="31"/>
      <c r="Q402" s="31"/>
      <c r="R402" s="31"/>
      <c r="S402" s="31"/>
      <c r="T402" s="31"/>
      <c r="U402" s="31"/>
      <c r="Y402" s="31"/>
      <c r="Z402" s="31"/>
      <c r="AA402" s="31"/>
    </row>
    <row r="403" spans="1:27" s="6" customFormat="1">
      <c r="A403" s="31"/>
      <c r="B403" s="31"/>
      <c r="C403" s="31"/>
      <c r="D403" s="31"/>
      <c r="E403" s="114" t="str">
        <f>IF($C403="","",VLOOKUP($C403,分類コード!$B$1:$C$10,2,0))</f>
        <v/>
      </c>
      <c r="F403" s="30"/>
      <c r="G403" s="28"/>
      <c r="H403" s="11"/>
      <c r="I403" s="28"/>
      <c r="M403" s="31"/>
      <c r="N403" s="31"/>
      <c r="O403" s="31"/>
      <c r="P403" s="31"/>
      <c r="Q403" s="31"/>
      <c r="R403" s="31"/>
      <c r="S403" s="31"/>
      <c r="T403" s="31"/>
      <c r="U403" s="31"/>
      <c r="Y403" s="31"/>
      <c r="Z403" s="31"/>
      <c r="AA403" s="31"/>
    </row>
    <row r="404" spans="1:27" s="6" customFormat="1">
      <c r="A404" s="31"/>
      <c r="B404" s="31"/>
      <c r="C404" s="31"/>
      <c r="D404" s="31"/>
      <c r="E404" s="114" t="str">
        <f>IF($C404="","",VLOOKUP($C404,分類コード!$B$1:$C$10,2,0))</f>
        <v/>
      </c>
      <c r="F404" s="30"/>
      <c r="G404" s="28"/>
      <c r="H404" s="11"/>
      <c r="I404" s="28"/>
      <c r="M404" s="31"/>
      <c r="N404" s="31"/>
      <c r="O404" s="31"/>
      <c r="P404" s="31"/>
      <c r="Q404" s="31"/>
      <c r="R404" s="31"/>
      <c r="S404" s="31"/>
      <c r="T404" s="31"/>
      <c r="U404" s="31"/>
      <c r="Y404" s="31"/>
      <c r="Z404" s="31"/>
      <c r="AA404" s="31"/>
    </row>
    <row r="405" spans="1:27" s="6" customFormat="1">
      <c r="A405" s="31"/>
      <c r="B405" s="31"/>
      <c r="C405" s="31"/>
      <c r="D405" s="31"/>
      <c r="E405" s="114" t="str">
        <f>IF($C405="","",VLOOKUP($C405,分類コード!$B$1:$C$10,2,0))</f>
        <v/>
      </c>
      <c r="F405" s="30"/>
      <c r="G405" s="28"/>
      <c r="H405" s="11"/>
      <c r="I405" s="28"/>
      <c r="M405" s="31"/>
      <c r="N405" s="31"/>
      <c r="O405" s="31"/>
      <c r="P405" s="31"/>
      <c r="Q405" s="31"/>
      <c r="R405" s="31"/>
      <c r="S405" s="31"/>
      <c r="T405" s="31"/>
      <c r="U405" s="31"/>
      <c r="Y405" s="31"/>
      <c r="Z405" s="31"/>
      <c r="AA405" s="31"/>
    </row>
    <row r="406" spans="1:27" s="6" customFormat="1">
      <c r="A406" s="31"/>
      <c r="B406" s="31"/>
      <c r="C406" s="31"/>
      <c r="D406" s="31"/>
      <c r="E406" s="114" t="str">
        <f>IF($C406="","",VLOOKUP($C406,分類コード!$B$1:$C$10,2,0))</f>
        <v/>
      </c>
      <c r="F406" s="30"/>
      <c r="G406" s="28"/>
      <c r="H406" s="11"/>
      <c r="I406" s="28"/>
      <c r="M406" s="31"/>
      <c r="N406" s="31"/>
      <c r="O406" s="31"/>
      <c r="P406" s="31"/>
      <c r="Q406" s="31"/>
      <c r="R406" s="31"/>
      <c r="S406" s="31"/>
      <c r="T406" s="31"/>
      <c r="U406" s="31"/>
      <c r="Y406" s="31"/>
      <c r="Z406" s="31"/>
      <c r="AA406" s="31"/>
    </row>
    <row r="407" spans="1:27" s="6" customFormat="1">
      <c r="A407" s="31"/>
      <c r="B407" s="31"/>
      <c r="C407" s="31"/>
      <c r="D407" s="31"/>
      <c r="E407" s="114" t="str">
        <f>IF($C407="","",VLOOKUP($C407,分類コード!$B$1:$C$10,2,0))</f>
        <v/>
      </c>
      <c r="F407" s="30"/>
      <c r="G407" s="28"/>
      <c r="H407" s="11"/>
      <c r="I407" s="28"/>
      <c r="M407" s="31"/>
      <c r="N407" s="31"/>
      <c r="O407" s="31"/>
      <c r="P407" s="31"/>
      <c r="Q407" s="31"/>
      <c r="R407" s="31"/>
      <c r="S407" s="31"/>
      <c r="T407" s="31"/>
      <c r="U407" s="31"/>
      <c r="Y407" s="31"/>
      <c r="Z407" s="31"/>
      <c r="AA407" s="31"/>
    </row>
    <row r="408" spans="1:27" s="6" customFormat="1">
      <c r="A408" s="31"/>
      <c r="B408" s="31"/>
      <c r="C408" s="31"/>
      <c r="D408" s="31"/>
      <c r="E408" s="114" t="str">
        <f>IF($C408="","",VLOOKUP($C408,分類コード!$B$1:$C$10,2,0))</f>
        <v/>
      </c>
      <c r="F408" s="30"/>
      <c r="G408" s="28"/>
      <c r="H408" s="11"/>
      <c r="I408" s="28"/>
      <c r="M408" s="31"/>
      <c r="N408" s="31"/>
      <c r="O408" s="31"/>
      <c r="P408" s="31"/>
      <c r="Q408" s="31"/>
      <c r="R408" s="31"/>
      <c r="S408" s="31"/>
      <c r="T408" s="31"/>
      <c r="U408" s="31"/>
      <c r="Y408" s="31"/>
      <c r="Z408" s="31"/>
      <c r="AA408" s="31"/>
    </row>
    <row r="409" spans="1:27" s="6" customFormat="1">
      <c r="A409" s="31"/>
      <c r="B409" s="31"/>
      <c r="C409" s="31"/>
      <c r="D409" s="31"/>
      <c r="E409" s="114" t="str">
        <f>IF($C409="","",VLOOKUP($C409,分類コード!$B$1:$C$10,2,0))</f>
        <v/>
      </c>
      <c r="F409" s="30"/>
      <c r="G409" s="28"/>
      <c r="H409" s="11"/>
      <c r="I409" s="28"/>
      <c r="M409" s="31"/>
      <c r="N409" s="31"/>
      <c r="O409" s="31"/>
      <c r="P409" s="31"/>
      <c r="Q409" s="31"/>
      <c r="R409" s="31"/>
      <c r="S409" s="31"/>
      <c r="T409" s="31"/>
      <c r="U409" s="31"/>
      <c r="Y409" s="31"/>
      <c r="Z409" s="31"/>
      <c r="AA409" s="31"/>
    </row>
    <row r="410" spans="1:27" s="6" customFormat="1">
      <c r="A410" s="31"/>
      <c r="B410" s="31"/>
      <c r="C410" s="31"/>
      <c r="D410" s="31"/>
      <c r="E410" s="114" t="str">
        <f>IF($C410="","",VLOOKUP($C410,分類コード!$B$1:$C$10,2,0))</f>
        <v/>
      </c>
      <c r="F410" s="30"/>
      <c r="G410" s="28"/>
      <c r="H410" s="11"/>
      <c r="I410" s="28"/>
      <c r="M410" s="31"/>
      <c r="N410" s="31"/>
      <c r="O410" s="31"/>
      <c r="P410" s="31"/>
      <c r="Q410" s="31"/>
      <c r="R410" s="31"/>
      <c r="S410" s="31"/>
      <c r="T410" s="31"/>
      <c r="U410" s="31"/>
      <c r="Y410" s="31"/>
      <c r="Z410" s="31"/>
      <c r="AA410" s="31"/>
    </row>
    <row r="411" spans="1:27" s="6" customFormat="1">
      <c r="A411" s="31"/>
      <c r="B411" s="31"/>
      <c r="C411" s="31"/>
      <c r="D411" s="31"/>
      <c r="E411" s="114" t="str">
        <f>IF($C411="","",VLOOKUP($C411,分類コード!$B$1:$C$10,2,0))</f>
        <v/>
      </c>
      <c r="F411" s="30"/>
      <c r="G411" s="28"/>
      <c r="H411" s="11"/>
      <c r="I411" s="28"/>
      <c r="M411" s="31"/>
      <c r="N411" s="31"/>
      <c r="O411" s="31"/>
      <c r="P411" s="31"/>
      <c r="Q411" s="31"/>
      <c r="R411" s="31"/>
      <c r="S411" s="31"/>
      <c r="T411" s="31"/>
      <c r="U411" s="31"/>
      <c r="Y411" s="31"/>
      <c r="Z411" s="31"/>
      <c r="AA411" s="31"/>
    </row>
    <row r="412" spans="1:27" s="6" customFormat="1">
      <c r="A412" s="31"/>
      <c r="B412" s="31"/>
      <c r="C412" s="31"/>
      <c r="D412" s="31"/>
      <c r="E412" s="114" t="str">
        <f>IF($C412="","",VLOOKUP($C412,分類コード!$B$1:$C$10,2,0))</f>
        <v/>
      </c>
      <c r="F412" s="30"/>
      <c r="G412" s="28"/>
      <c r="H412" s="11"/>
      <c r="I412" s="28"/>
      <c r="M412" s="31"/>
      <c r="N412" s="31"/>
      <c r="O412" s="31"/>
      <c r="P412" s="31"/>
      <c r="Q412" s="31"/>
      <c r="R412" s="31"/>
      <c r="S412" s="31"/>
      <c r="T412" s="31"/>
      <c r="U412" s="31"/>
      <c r="Y412" s="31"/>
      <c r="Z412" s="31"/>
      <c r="AA412" s="31"/>
    </row>
    <row r="413" spans="1:27" s="6" customFormat="1">
      <c r="A413" s="31"/>
      <c r="B413" s="31"/>
      <c r="C413" s="31"/>
      <c r="D413" s="31"/>
      <c r="E413" s="114" t="str">
        <f>IF($C413="","",VLOOKUP($C413,分類コード!$B$1:$C$10,2,0))</f>
        <v/>
      </c>
      <c r="F413" s="30"/>
      <c r="G413" s="28"/>
      <c r="H413" s="11"/>
      <c r="I413" s="28"/>
      <c r="M413" s="31"/>
      <c r="N413" s="31"/>
      <c r="O413" s="31"/>
      <c r="P413" s="31"/>
      <c r="Q413" s="31"/>
      <c r="R413" s="31"/>
      <c r="S413" s="31"/>
      <c r="T413" s="31"/>
      <c r="U413" s="31"/>
      <c r="Y413" s="31"/>
      <c r="Z413" s="31"/>
      <c r="AA413" s="31"/>
    </row>
    <row r="414" spans="1:27" s="6" customFormat="1">
      <c r="A414" s="31"/>
      <c r="B414" s="31"/>
      <c r="C414" s="31"/>
      <c r="D414" s="31"/>
      <c r="E414" s="114" t="str">
        <f>IF($C414="","",VLOOKUP($C414,分類コード!$B$1:$C$10,2,0))</f>
        <v/>
      </c>
      <c r="F414" s="30"/>
      <c r="G414" s="28"/>
      <c r="H414" s="11"/>
      <c r="I414" s="28"/>
      <c r="M414" s="31"/>
      <c r="N414" s="31"/>
      <c r="O414" s="31"/>
      <c r="P414" s="31"/>
      <c r="Q414" s="31"/>
      <c r="R414" s="31"/>
      <c r="S414" s="31"/>
      <c r="T414" s="31"/>
      <c r="U414" s="31"/>
      <c r="Y414" s="31"/>
      <c r="Z414" s="31"/>
      <c r="AA414" s="31"/>
    </row>
    <row r="415" spans="1:27" s="6" customFormat="1">
      <c r="A415" s="31"/>
      <c r="B415" s="31"/>
      <c r="C415" s="31"/>
      <c r="D415" s="31"/>
      <c r="E415" s="114" t="str">
        <f>IF($C415="","",VLOOKUP($C415,分類コード!$B$1:$C$10,2,0))</f>
        <v/>
      </c>
      <c r="F415" s="30"/>
      <c r="G415" s="28"/>
      <c r="H415" s="11"/>
      <c r="I415" s="28"/>
      <c r="M415" s="31"/>
      <c r="N415" s="31"/>
      <c r="O415" s="31"/>
      <c r="P415" s="31"/>
      <c r="Q415" s="31"/>
      <c r="R415" s="31"/>
      <c r="S415" s="31"/>
      <c r="T415" s="31"/>
      <c r="U415" s="31"/>
      <c r="Y415" s="31"/>
      <c r="Z415" s="31"/>
      <c r="AA415" s="31"/>
    </row>
    <row r="416" spans="1:27" s="6" customFormat="1">
      <c r="A416" s="31"/>
      <c r="B416" s="31"/>
      <c r="C416" s="31"/>
      <c r="D416" s="31"/>
      <c r="E416" s="114" t="str">
        <f>IF($C416="","",VLOOKUP($C416,分類コード!$B$1:$C$10,2,0))</f>
        <v/>
      </c>
      <c r="F416" s="30"/>
      <c r="G416" s="28"/>
      <c r="H416" s="11"/>
      <c r="I416" s="28"/>
      <c r="M416" s="31"/>
      <c r="N416" s="31"/>
      <c r="O416" s="31"/>
      <c r="P416" s="31"/>
      <c r="Q416" s="31"/>
      <c r="R416" s="31"/>
      <c r="S416" s="31"/>
      <c r="T416" s="31"/>
      <c r="U416" s="31"/>
      <c r="Y416" s="31"/>
      <c r="Z416" s="31"/>
      <c r="AA416" s="31"/>
    </row>
    <row r="417" spans="1:27" s="6" customFormat="1">
      <c r="A417" s="31"/>
      <c r="B417" s="31"/>
      <c r="C417" s="31"/>
      <c r="D417" s="31"/>
      <c r="E417" s="114" t="str">
        <f>IF($C417="","",VLOOKUP($C417,分類コード!$B$1:$C$10,2,0))</f>
        <v/>
      </c>
      <c r="F417" s="30"/>
      <c r="G417" s="28"/>
      <c r="H417" s="11"/>
      <c r="I417" s="28"/>
      <c r="M417" s="31"/>
      <c r="N417" s="31"/>
      <c r="O417" s="31"/>
      <c r="P417" s="31"/>
      <c r="Q417" s="31"/>
      <c r="R417" s="31"/>
      <c r="S417" s="31"/>
      <c r="T417" s="31"/>
      <c r="U417" s="31"/>
      <c r="Y417" s="31"/>
      <c r="Z417" s="31"/>
      <c r="AA417" s="31"/>
    </row>
    <row r="418" spans="1:27" s="6" customFormat="1">
      <c r="A418" s="31"/>
      <c r="B418" s="31"/>
      <c r="C418" s="31"/>
      <c r="D418" s="31"/>
      <c r="E418" s="114" t="str">
        <f>IF($C418="","",VLOOKUP($C418,分類コード!$B$1:$C$10,2,0))</f>
        <v/>
      </c>
      <c r="F418" s="30"/>
      <c r="G418" s="28"/>
      <c r="H418" s="11"/>
      <c r="I418" s="28"/>
      <c r="M418" s="31"/>
      <c r="N418" s="31"/>
      <c r="O418" s="31"/>
      <c r="P418" s="31"/>
      <c r="Q418" s="31"/>
      <c r="R418" s="31"/>
      <c r="S418" s="31"/>
      <c r="T418" s="31"/>
      <c r="U418" s="31"/>
      <c r="Y418" s="31"/>
      <c r="Z418" s="31"/>
      <c r="AA418" s="31"/>
    </row>
    <row r="419" spans="1:27" s="6" customFormat="1">
      <c r="A419" s="31"/>
      <c r="B419" s="31"/>
      <c r="C419" s="31"/>
      <c r="D419" s="31"/>
      <c r="E419" s="114" t="str">
        <f>IF($C419="","",VLOOKUP($C419,分類コード!$B$1:$C$10,2,0))</f>
        <v/>
      </c>
      <c r="F419" s="30"/>
      <c r="G419" s="28"/>
      <c r="H419" s="11"/>
      <c r="I419" s="28"/>
      <c r="M419" s="31"/>
      <c r="N419" s="31"/>
      <c r="O419" s="31"/>
      <c r="P419" s="31"/>
      <c r="Q419" s="31"/>
      <c r="R419" s="31"/>
      <c r="S419" s="31"/>
      <c r="T419" s="31"/>
      <c r="U419" s="31"/>
      <c r="Y419" s="31"/>
      <c r="Z419" s="31"/>
      <c r="AA419" s="31"/>
    </row>
    <row r="420" spans="1:27" s="6" customFormat="1">
      <c r="A420" s="31"/>
      <c r="B420" s="31"/>
      <c r="C420" s="31"/>
      <c r="D420" s="31"/>
      <c r="E420" s="114" t="str">
        <f>IF($C420="","",VLOOKUP($C420,分類コード!$B$1:$C$10,2,0))</f>
        <v/>
      </c>
      <c r="F420" s="30"/>
      <c r="G420" s="28"/>
      <c r="H420" s="11"/>
      <c r="I420" s="28"/>
      <c r="M420" s="31"/>
      <c r="N420" s="31"/>
      <c r="O420" s="31"/>
      <c r="P420" s="31"/>
      <c r="Q420" s="31"/>
      <c r="R420" s="31"/>
      <c r="S420" s="31"/>
      <c r="T420" s="31"/>
      <c r="U420" s="31"/>
      <c r="Y420" s="31"/>
      <c r="Z420" s="31"/>
      <c r="AA420" s="31"/>
    </row>
    <row r="421" spans="1:27" s="6" customFormat="1">
      <c r="A421" s="31"/>
      <c r="B421" s="31"/>
      <c r="C421" s="31"/>
      <c r="D421" s="31"/>
      <c r="E421" s="114" t="str">
        <f>IF($C421="","",VLOOKUP($C421,分類コード!$B$1:$C$10,2,0))</f>
        <v/>
      </c>
      <c r="F421" s="30"/>
      <c r="G421" s="28"/>
      <c r="H421" s="11"/>
      <c r="I421" s="28"/>
      <c r="M421" s="31"/>
      <c r="N421" s="31"/>
      <c r="O421" s="31"/>
      <c r="P421" s="31"/>
      <c r="Q421" s="31"/>
      <c r="R421" s="31"/>
      <c r="S421" s="31"/>
      <c r="T421" s="31"/>
      <c r="U421" s="31"/>
      <c r="Y421" s="31"/>
      <c r="Z421" s="31"/>
      <c r="AA421" s="31"/>
    </row>
    <row r="422" spans="1:27" s="6" customFormat="1">
      <c r="A422" s="31"/>
      <c r="B422" s="31"/>
      <c r="C422" s="31"/>
      <c r="D422" s="31"/>
      <c r="E422" s="114" t="str">
        <f>IF($C422="","",VLOOKUP($C422,分類コード!$B$1:$C$10,2,0))</f>
        <v/>
      </c>
      <c r="F422" s="30"/>
      <c r="G422" s="28"/>
      <c r="H422" s="11"/>
      <c r="I422" s="28"/>
      <c r="M422" s="31"/>
      <c r="N422" s="31"/>
      <c r="O422" s="31"/>
      <c r="P422" s="31"/>
      <c r="Q422" s="31"/>
      <c r="R422" s="31"/>
      <c r="S422" s="31"/>
      <c r="T422" s="31"/>
      <c r="U422" s="31"/>
      <c r="Y422" s="31"/>
      <c r="Z422" s="31"/>
      <c r="AA422" s="31"/>
    </row>
    <row r="423" spans="1:27" s="6" customFormat="1">
      <c r="A423" s="31"/>
      <c r="B423" s="31"/>
      <c r="C423" s="31"/>
      <c r="D423" s="31"/>
      <c r="E423" s="114" t="str">
        <f>IF($C423="","",VLOOKUP($C423,分類コード!$B$1:$C$10,2,0))</f>
        <v/>
      </c>
      <c r="F423" s="30"/>
      <c r="G423" s="28"/>
      <c r="H423" s="11"/>
      <c r="I423" s="28"/>
      <c r="M423" s="31"/>
      <c r="N423" s="31"/>
      <c r="O423" s="31"/>
      <c r="P423" s="31"/>
      <c r="Q423" s="31"/>
      <c r="R423" s="31"/>
      <c r="S423" s="31"/>
      <c r="T423" s="31"/>
      <c r="U423" s="31"/>
      <c r="Y423" s="31"/>
      <c r="Z423" s="31"/>
      <c r="AA423" s="31"/>
    </row>
    <row r="424" spans="1:27" s="6" customFormat="1">
      <c r="A424" s="31"/>
      <c r="B424" s="31"/>
      <c r="C424" s="31"/>
      <c r="D424" s="31"/>
      <c r="E424" s="114" t="str">
        <f>IF($C424="","",VLOOKUP($C424,分類コード!$B$1:$C$10,2,0))</f>
        <v/>
      </c>
      <c r="F424" s="30"/>
      <c r="G424" s="28"/>
      <c r="H424" s="11"/>
      <c r="I424" s="28"/>
      <c r="M424" s="31"/>
      <c r="N424" s="31"/>
      <c r="O424" s="31"/>
      <c r="P424" s="31"/>
      <c r="Q424" s="31"/>
      <c r="R424" s="31"/>
      <c r="S424" s="31"/>
      <c r="T424" s="31"/>
      <c r="U424" s="31"/>
      <c r="Y424" s="31"/>
      <c r="Z424" s="31"/>
      <c r="AA424" s="31"/>
    </row>
    <row r="425" spans="1:27" s="6" customFormat="1">
      <c r="A425" s="31"/>
      <c r="B425" s="31"/>
      <c r="C425" s="31"/>
      <c r="D425" s="31"/>
      <c r="E425" s="114" t="str">
        <f>IF($C425="","",VLOOKUP($C425,分類コード!$B$1:$C$10,2,0))</f>
        <v/>
      </c>
      <c r="F425" s="30"/>
      <c r="G425" s="28"/>
      <c r="H425" s="11"/>
      <c r="I425" s="28"/>
      <c r="M425" s="31"/>
      <c r="N425" s="31"/>
      <c r="O425" s="31"/>
      <c r="P425" s="31"/>
      <c r="Q425" s="31"/>
      <c r="R425" s="31"/>
      <c r="S425" s="31"/>
      <c r="T425" s="31"/>
      <c r="U425" s="31"/>
      <c r="Y425" s="31"/>
      <c r="Z425" s="31"/>
      <c r="AA425" s="31"/>
    </row>
    <row r="426" spans="1:27" s="6" customFormat="1">
      <c r="A426" s="31"/>
      <c r="B426" s="31"/>
      <c r="C426" s="31"/>
      <c r="D426" s="31"/>
      <c r="E426" s="114" t="str">
        <f>IF($C426="","",VLOOKUP($C426,分類コード!$B$1:$C$10,2,0))</f>
        <v/>
      </c>
      <c r="F426" s="30"/>
      <c r="G426" s="28"/>
      <c r="H426" s="11"/>
      <c r="I426" s="28"/>
      <c r="M426" s="31"/>
      <c r="N426" s="31"/>
      <c r="O426" s="31"/>
      <c r="P426" s="31"/>
      <c r="Q426" s="31"/>
      <c r="R426" s="31"/>
      <c r="S426" s="31"/>
      <c r="T426" s="31"/>
      <c r="U426" s="31"/>
      <c r="Y426" s="31"/>
      <c r="Z426" s="31"/>
      <c r="AA426" s="31"/>
    </row>
    <row r="427" spans="1:27" s="6" customFormat="1">
      <c r="A427" s="31"/>
      <c r="B427" s="31"/>
      <c r="C427" s="31"/>
      <c r="D427" s="31"/>
      <c r="E427" s="114" t="str">
        <f>IF($C427="","",VLOOKUP($C427,分類コード!$B$1:$C$10,2,0))</f>
        <v/>
      </c>
      <c r="F427" s="30"/>
      <c r="G427" s="28"/>
      <c r="H427" s="11"/>
      <c r="I427" s="28"/>
      <c r="M427" s="31"/>
      <c r="N427" s="31"/>
      <c r="O427" s="31"/>
      <c r="P427" s="31"/>
      <c r="Q427" s="31"/>
      <c r="R427" s="31"/>
      <c r="S427" s="31"/>
      <c r="T427" s="31"/>
      <c r="U427" s="31"/>
      <c r="Y427" s="31"/>
      <c r="Z427" s="31"/>
      <c r="AA427" s="31"/>
    </row>
    <row r="428" spans="1:27" s="6" customFormat="1">
      <c r="A428" s="31"/>
      <c r="B428" s="31"/>
      <c r="C428" s="31"/>
      <c r="D428" s="31"/>
      <c r="E428" s="114" t="str">
        <f>IF($C428="","",VLOOKUP($C428,分類コード!$B$1:$C$10,2,0))</f>
        <v/>
      </c>
      <c r="F428" s="30"/>
      <c r="G428" s="28"/>
      <c r="H428" s="11"/>
      <c r="I428" s="28"/>
      <c r="M428" s="31"/>
      <c r="N428" s="31"/>
      <c r="O428" s="31"/>
      <c r="P428" s="31"/>
      <c r="Q428" s="31"/>
      <c r="R428" s="31"/>
      <c r="S428" s="31"/>
      <c r="T428" s="31"/>
      <c r="U428" s="31"/>
      <c r="Y428" s="31"/>
      <c r="Z428" s="31"/>
      <c r="AA428" s="31"/>
    </row>
    <row r="429" spans="1:27" s="6" customFormat="1">
      <c r="A429" s="31"/>
      <c r="B429" s="31"/>
      <c r="C429" s="31"/>
      <c r="D429" s="31"/>
      <c r="E429" s="114" t="str">
        <f>IF($C429="","",VLOOKUP($C429,分類コード!$B$1:$C$10,2,0))</f>
        <v/>
      </c>
      <c r="F429" s="30"/>
      <c r="G429" s="28"/>
      <c r="H429" s="11"/>
      <c r="I429" s="28"/>
      <c r="M429" s="31"/>
      <c r="N429" s="31"/>
      <c r="O429" s="31"/>
      <c r="P429" s="31"/>
      <c r="Q429" s="31"/>
      <c r="R429" s="31"/>
      <c r="S429" s="31"/>
      <c r="T429" s="31"/>
      <c r="U429" s="31"/>
      <c r="Y429" s="31"/>
      <c r="Z429" s="31"/>
      <c r="AA429" s="31"/>
    </row>
    <row r="430" spans="1:27" s="6" customFormat="1">
      <c r="A430" s="31"/>
      <c r="B430" s="31"/>
      <c r="C430" s="31"/>
      <c r="D430" s="31"/>
      <c r="E430" s="114" t="str">
        <f>IF($C430="","",VLOOKUP($C430,分類コード!$B$1:$C$10,2,0))</f>
        <v/>
      </c>
      <c r="F430" s="30"/>
      <c r="G430" s="28"/>
      <c r="H430" s="11"/>
      <c r="I430" s="28"/>
      <c r="M430" s="31"/>
      <c r="N430" s="31"/>
      <c r="O430" s="31"/>
      <c r="P430" s="31"/>
      <c r="Q430" s="31"/>
      <c r="R430" s="31"/>
      <c r="S430" s="31"/>
      <c r="T430" s="31"/>
      <c r="U430" s="31"/>
      <c r="Y430" s="31"/>
      <c r="Z430" s="31"/>
      <c r="AA430" s="31"/>
    </row>
    <row r="431" spans="1:27" s="6" customFormat="1">
      <c r="A431" s="31"/>
      <c r="B431" s="31"/>
      <c r="C431" s="31"/>
      <c r="D431" s="31"/>
      <c r="E431" s="114" t="str">
        <f>IF($C431="","",VLOOKUP($C431,分類コード!$B$1:$C$10,2,0))</f>
        <v/>
      </c>
      <c r="F431" s="30"/>
      <c r="G431" s="28"/>
      <c r="H431" s="11"/>
      <c r="I431" s="28"/>
      <c r="M431" s="31"/>
      <c r="N431" s="31"/>
      <c r="O431" s="31"/>
      <c r="P431" s="31"/>
      <c r="Q431" s="31"/>
      <c r="R431" s="31"/>
      <c r="S431" s="31"/>
      <c r="T431" s="31"/>
      <c r="U431" s="31"/>
      <c r="Y431" s="31"/>
      <c r="Z431" s="31"/>
      <c r="AA431" s="31"/>
    </row>
    <row r="432" spans="1:27" s="6" customFormat="1">
      <c r="A432" s="31"/>
      <c r="B432" s="31"/>
      <c r="C432" s="31"/>
      <c r="D432" s="31"/>
      <c r="E432" s="114" t="str">
        <f>IF($C432="","",VLOOKUP($C432,分類コード!$B$1:$C$10,2,0))</f>
        <v/>
      </c>
      <c r="F432" s="30"/>
      <c r="G432" s="28"/>
      <c r="H432" s="11"/>
      <c r="I432" s="28"/>
      <c r="M432" s="31"/>
      <c r="N432" s="31"/>
      <c r="O432" s="31"/>
      <c r="P432" s="31"/>
      <c r="Q432" s="31"/>
      <c r="R432" s="31"/>
      <c r="S432" s="31"/>
      <c r="T432" s="31"/>
      <c r="U432" s="31"/>
      <c r="Y432" s="31"/>
      <c r="Z432" s="31"/>
      <c r="AA432" s="31"/>
    </row>
    <row r="433" spans="1:27" s="6" customFormat="1">
      <c r="A433" s="31"/>
      <c r="B433" s="31"/>
      <c r="C433" s="31"/>
      <c r="D433" s="31"/>
      <c r="E433" s="114" t="str">
        <f>IF($C433="","",VLOOKUP($C433,分類コード!$B$1:$C$10,2,0))</f>
        <v/>
      </c>
      <c r="F433" s="30"/>
      <c r="G433" s="28"/>
      <c r="H433" s="11"/>
      <c r="I433" s="28"/>
      <c r="M433" s="31"/>
      <c r="N433" s="31"/>
      <c r="O433" s="31"/>
      <c r="P433" s="31"/>
      <c r="Q433" s="31"/>
      <c r="R433" s="31"/>
      <c r="S433" s="31"/>
      <c r="T433" s="31"/>
      <c r="U433" s="31"/>
      <c r="Y433" s="31"/>
      <c r="Z433" s="31"/>
      <c r="AA433" s="31"/>
    </row>
    <row r="434" spans="1:27" s="6" customFormat="1">
      <c r="A434" s="31"/>
      <c r="B434" s="31"/>
      <c r="C434" s="31"/>
      <c r="D434" s="31"/>
      <c r="E434" s="114" t="str">
        <f>IF($C434="","",VLOOKUP($C434,分類コード!$B$1:$C$10,2,0))</f>
        <v/>
      </c>
      <c r="F434" s="30"/>
      <c r="G434" s="28"/>
      <c r="H434" s="11"/>
      <c r="I434" s="28"/>
      <c r="M434" s="31"/>
      <c r="N434" s="31"/>
      <c r="O434" s="31"/>
      <c r="P434" s="31"/>
      <c r="Q434" s="31"/>
      <c r="R434" s="31"/>
      <c r="S434" s="31"/>
      <c r="T434" s="31"/>
      <c r="U434" s="31"/>
      <c r="Y434" s="31"/>
      <c r="Z434" s="31"/>
      <c r="AA434" s="31"/>
    </row>
    <row r="435" spans="1:27" s="6" customFormat="1">
      <c r="A435" s="31"/>
      <c r="B435" s="31"/>
      <c r="C435" s="31"/>
      <c r="D435" s="31"/>
      <c r="E435" s="114" t="str">
        <f>IF($C435="","",VLOOKUP($C435,分類コード!$B$1:$C$10,2,0))</f>
        <v/>
      </c>
      <c r="F435" s="30"/>
      <c r="G435" s="28"/>
      <c r="H435" s="11"/>
      <c r="I435" s="28"/>
      <c r="M435" s="31"/>
      <c r="N435" s="31"/>
      <c r="O435" s="31"/>
      <c r="P435" s="31"/>
      <c r="Q435" s="31"/>
      <c r="R435" s="31"/>
      <c r="S435" s="31"/>
      <c r="T435" s="31"/>
      <c r="U435" s="31"/>
      <c r="Y435" s="31"/>
      <c r="Z435" s="31"/>
      <c r="AA435" s="31"/>
    </row>
    <row r="436" spans="1:27" s="6" customFormat="1">
      <c r="A436" s="31"/>
      <c r="B436" s="31"/>
      <c r="C436" s="31"/>
      <c r="D436" s="31"/>
      <c r="E436" s="114" t="str">
        <f>IF($C436="","",VLOOKUP($C436,分類コード!$B$1:$C$10,2,0))</f>
        <v/>
      </c>
      <c r="F436" s="30"/>
      <c r="G436" s="28"/>
      <c r="H436" s="11"/>
      <c r="I436" s="28"/>
      <c r="M436" s="31"/>
      <c r="N436" s="31"/>
      <c r="O436" s="31"/>
      <c r="P436" s="31"/>
      <c r="Q436" s="31"/>
      <c r="R436" s="31"/>
      <c r="S436" s="31"/>
      <c r="T436" s="31"/>
      <c r="U436" s="31"/>
      <c r="Y436" s="31"/>
      <c r="Z436" s="31"/>
      <c r="AA436" s="31"/>
    </row>
    <row r="437" spans="1:27" s="6" customFormat="1">
      <c r="A437" s="31"/>
      <c r="B437" s="31"/>
      <c r="C437" s="31"/>
      <c r="D437" s="31"/>
      <c r="E437" s="114" t="str">
        <f>IF($C437="","",VLOOKUP($C437,分類コード!$B$1:$C$10,2,0))</f>
        <v/>
      </c>
      <c r="F437" s="30"/>
      <c r="G437" s="28"/>
      <c r="H437" s="11"/>
      <c r="I437" s="28"/>
      <c r="M437" s="31"/>
      <c r="N437" s="31"/>
      <c r="O437" s="31"/>
      <c r="P437" s="31"/>
      <c r="Q437" s="31"/>
      <c r="R437" s="31"/>
      <c r="S437" s="31"/>
      <c r="T437" s="31"/>
      <c r="U437" s="31"/>
      <c r="Y437" s="31"/>
      <c r="Z437" s="31"/>
      <c r="AA437" s="31"/>
    </row>
    <row r="438" spans="1:27" s="6" customFormat="1">
      <c r="A438" s="31"/>
      <c r="B438" s="31"/>
      <c r="C438" s="31"/>
      <c r="D438" s="31"/>
      <c r="E438" s="114" t="str">
        <f>IF($C438="","",VLOOKUP($C438,分類コード!$B$1:$C$10,2,0))</f>
        <v/>
      </c>
      <c r="F438" s="30"/>
      <c r="G438" s="28"/>
      <c r="H438" s="11"/>
      <c r="I438" s="28"/>
      <c r="M438" s="31"/>
      <c r="N438" s="31"/>
      <c r="O438" s="31"/>
      <c r="P438" s="31"/>
      <c r="Q438" s="31"/>
      <c r="R438" s="31"/>
      <c r="S438" s="31"/>
      <c r="T438" s="31"/>
      <c r="U438" s="31"/>
      <c r="Y438" s="31"/>
      <c r="Z438" s="31"/>
      <c r="AA438" s="31"/>
    </row>
    <row r="439" spans="1:27" s="6" customFormat="1">
      <c r="A439" s="31"/>
      <c r="B439" s="31"/>
      <c r="C439" s="31"/>
      <c r="D439" s="31"/>
      <c r="E439" s="114" t="str">
        <f>IF($C439="","",VLOOKUP($C439,分類コード!$B$1:$C$10,2,0))</f>
        <v/>
      </c>
      <c r="F439" s="30"/>
      <c r="G439" s="28"/>
      <c r="H439" s="11"/>
      <c r="I439" s="28"/>
      <c r="M439" s="31"/>
      <c r="N439" s="31"/>
      <c r="O439" s="31"/>
      <c r="P439" s="31"/>
      <c r="Q439" s="31"/>
      <c r="R439" s="31"/>
      <c r="S439" s="31"/>
      <c r="T439" s="31"/>
      <c r="U439" s="31"/>
      <c r="Y439" s="31"/>
      <c r="Z439" s="31"/>
      <c r="AA439" s="31"/>
    </row>
    <row r="440" spans="1:27" s="6" customFormat="1">
      <c r="A440" s="31"/>
      <c r="B440" s="31"/>
      <c r="C440" s="31"/>
      <c r="D440" s="31"/>
      <c r="E440" s="114" t="str">
        <f>IF($C440="","",VLOOKUP($C440,分類コード!$B$1:$C$10,2,0))</f>
        <v/>
      </c>
      <c r="F440" s="30"/>
      <c r="G440" s="28"/>
      <c r="H440" s="11"/>
      <c r="I440" s="28"/>
      <c r="M440" s="31"/>
      <c r="N440" s="31"/>
      <c r="O440" s="31"/>
      <c r="P440" s="31"/>
      <c r="Q440" s="31"/>
      <c r="R440" s="31"/>
      <c r="S440" s="31"/>
      <c r="T440" s="31"/>
      <c r="U440" s="31"/>
      <c r="Y440" s="31"/>
      <c r="Z440" s="31"/>
      <c r="AA440" s="31"/>
    </row>
    <row r="441" spans="1:27" s="6" customFormat="1">
      <c r="A441" s="31"/>
      <c r="B441" s="31"/>
      <c r="C441" s="31"/>
      <c r="D441" s="31"/>
      <c r="E441" s="114" t="str">
        <f>IF($C441="","",VLOOKUP($C441,分類コード!$B$1:$C$10,2,0))</f>
        <v/>
      </c>
      <c r="F441" s="30"/>
      <c r="G441" s="28"/>
      <c r="H441" s="11"/>
      <c r="I441" s="28"/>
      <c r="M441" s="31"/>
      <c r="N441" s="31"/>
      <c r="O441" s="31"/>
      <c r="P441" s="31"/>
      <c r="Q441" s="31"/>
      <c r="R441" s="31"/>
      <c r="S441" s="31"/>
      <c r="T441" s="31"/>
      <c r="U441" s="31"/>
      <c r="Y441" s="31"/>
      <c r="Z441" s="31"/>
      <c r="AA441" s="31"/>
    </row>
    <row r="442" spans="1:27" s="6" customFormat="1">
      <c r="A442" s="31"/>
      <c r="B442" s="31"/>
      <c r="C442" s="31"/>
      <c r="D442" s="31"/>
      <c r="E442" s="114" t="str">
        <f>IF($C442="","",VLOOKUP($C442,分類コード!$B$1:$C$10,2,0))</f>
        <v/>
      </c>
      <c r="F442" s="30"/>
      <c r="G442" s="28"/>
      <c r="H442" s="11"/>
      <c r="I442" s="28"/>
      <c r="M442" s="31"/>
      <c r="N442" s="31"/>
      <c r="O442" s="31"/>
      <c r="P442" s="31"/>
      <c r="Q442" s="31"/>
      <c r="R442" s="31"/>
      <c r="S442" s="31"/>
      <c r="T442" s="31"/>
      <c r="U442" s="31"/>
      <c r="Y442" s="31"/>
      <c r="Z442" s="31"/>
      <c r="AA442" s="31"/>
    </row>
    <row r="443" spans="1:27" s="6" customFormat="1">
      <c r="A443" s="31"/>
      <c r="B443" s="31"/>
      <c r="C443" s="31"/>
      <c r="D443" s="31"/>
      <c r="E443" s="114" t="str">
        <f>IF($C443="","",VLOOKUP($C443,分類コード!$B$1:$C$10,2,0))</f>
        <v/>
      </c>
      <c r="F443" s="30"/>
      <c r="G443" s="28"/>
      <c r="H443" s="11"/>
      <c r="I443" s="28"/>
      <c r="M443" s="31"/>
      <c r="N443" s="31"/>
      <c r="O443" s="31"/>
      <c r="P443" s="31"/>
      <c r="Q443" s="31"/>
      <c r="R443" s="31"/>
      <c r="S443" s="31"/>
      <c r="T443" s="31"/>
      <c r="U443" s="31"/>
      <c r="Y443" s="31"/>
      <c r="Z443" s="31"/>
      <c r="AA443" s="31"/>
    </row>
    <row r="444" spans="1:27" s="6" customFormat="1">
      <c r="A444" s="31"/>
      <c r="B444" s="31"/>
      <c r="C444" s="31"/>
      <c r="D444" s="31"/>
      <c r="E444" s="114" t="str">
        <f>IF($C444="","",VLOOKUP($C444,分類コード!$B$1:$C$10,2,0))</f>
        <v/>
      </c>
      <c r="F444" s="30"/>
      <c r="G444" s="28"/>
      <c r="H444" s="11"/>
      <c r="I444" s="28"/>
      <c r="M444" s="31"/>
      <c r="N444" s="31"/>
      <c r="O444" s="31"/>
      <c r="P444" s="31"/>
      <c r="Q444" s="31"/>
      <c r="R444" s="31"/>
      <c r="S444" s="31"/>
      <c r="T444" s="31"/>
      <c r="U444" s="31"/>
      <c r="Y444" s="31"/>
      <c r="Z444" s="31"/>
      <c r="AA444" s="31"/>
    </row>
    <row r="445" spans="1:27" s="6" customFormat="1">
      <c r="A445" s="31"/>
      <c r="B445" s="31"/>
      <c r="C445" s="31"/>
      <c r="D445" s="31"/>
      <c r="E445" s="114" t="str">
        <f>IF($C445="","",VLOOKUP($C445,分類コード!$B$1:$C$10,2,0))</f>
        <v/>
      </c>
      <c r="F445" s="30"/>
      <c r="G445" s="28"/>
      <c r="H445" s="11"/>
      <c r="I445" s="28"/>
      <c r="M445" s="31"/>
      <c r="N445" s="31"/>
      <c r="O445" s="31"/>
      <c r="P445" s="31"/>
      <c r="Q445" s="31"/>
      <c r="R445" s="31"/>
      <c r="S445" s="31"/>
      <c r="T445" s="31"/>
      <c r="U445" s="31"/>
      <c r="Y445" s="31"/>
      <c r="Z445" s="31"/>
      <c r="AA445" s="31"/>
    </row>
    <row r="446" spans="1:27" s="6" customFormat="1">
      <c r="A446" s="31"/>
      <c r="B446" s="31"/>
      <c r="C446" s="31"/>
      <c r="D446" s="31"/>
      <c r="E446" s="114" t="str">
        <f>IF($C446="","",VLOOKUP($C446,分類コード!$B$1:$C$10,2,0))</f>
        <v/>
      </c>
      <c r="F446" s="30"/>
      <c r="G446" s="28"/>
      <c r="H446" s="11"/>
      <c r="I446" s="28"/>
      <c r="M446" s="31"/>
      <c r="N446" s="31"/>
      <c r="O446" s="31"/>
      <c r="P446" s="31"/>
      <c r="Q446" s="31"/>
      <c r="R446" s="31"/>
      <c r="S446" s="31"/>
      <c r="T446" s="31"/>
      <c r="U446" s="31"/>
      <c r="Y446" s="31"/>
      <c r="Z446" s="31"/>
      <c r="AA446" s="31"/>
    </row>
    <row r="447" spans="1:27" s="6" customFormat="1">
      <c r="A447" s="31"/>
      <c r="B447" s="31"/>
      <c r="C447" s="31"/>
      <c r="D447" s="31"/>
      <c r="E447" s="114" t="str">
        <f>IF($C447="","",VLOOKUP($C447,分類コード!$B$1:$C$10,2,0))</f>
        <v/>
      </c>
      <c r="F447" s="30"/>
      <c r="G447" s="28"/>
      <c r="H447" s="11"/>
      <c r="I447" s="28"/>
      <c r="M447" s="31"/>
      <c r="N447" s="31"/>
      <c r="O447" s="31"/>
      <c r="P447" s="31"/>
      <c r="Q447" s="31"/>
      <c r="R447" s="31"/>
      <c r="S447" s="31"/>
      <c r="T447" s="31"/>
      <c r="U447" s="31"/>
      <c r="Y447" s="31"/>
      <c r="Z447" s="31"/>
      <c r="AA447" s="31"/>
    </row>
    <row r="448" spans="1:27" s="6" customFormat="1">
      <c r="A448" s="31"/>
      <c r="B448" s="31"/>
      <c r="C448" s="31"/>
      <c r="D448" s="31"/>
      <c r="E448" s="114" t="str">
        <f>IF($C448="","",VLOOKUP($C448,分類コード!$B$1:$C$10,2,0))</f>
        <v/>
      </c>
      <c r="F448" s="30"/>
      <c r="G448" s="28"/>
      <c r="H448" s="11"/>
      <c r="I448" s="28"/>
      <c r="M448" s="31"/>
      <c r="N448" s="31"/>
      <c r="O448" s="31"/>
      <c r="P448" s="31"/>
      <c r="Q448" s="31"/>
      <c r="R448" s="31"/>
      <c r="S448" s="31"/>
      <c r="T448" s="31"/>
      <c r="U448" s="31"/>
      <c r="Y448" s="31"/>
      <c r="Z448" s="31"/>
      <c r="AA448" s="31"/>
    </row>
    <row r="449" spans="1:27" s="6" customFormat="1">
      <c r="A449" s="31"/>
      <c r="B449" s="31"/>
      <c r="C449" s="31"/>
      <c r="D449" s="31"/>
      <c r="E449" s="114" t="str">
        <f>IF($C449="","",VLOOKUP($C449,分類コード!$B$1:$C$10,2,0))</f>
        <v/>
      </c>
      <c r="F449" s="30"/>
      <c r="G449" s="28"/>
      <c r="H449" s="11"/>
      <c r="I449" s="28"/>
      <c r="M449" s="31"/>
      <c r="N449" s="31"/>
      <c r="O449" s="31"/>
      <c r="P449" s="31"/>
      <c r="Q449" s="31"/>
      <c r="R449" s="31"/>
      <c r="S449" s="31"/>
      <c r="T449" s="31"/>
      <c r="U449" s="31"/>
      <c r="Y449" s="31"/>
      <c r="Z449" s="31"/>
      <c r="AA449" s="31"/>
    </row>
    <row r="450" spans="1:27" s="6" customFormat="1">
      <c r="A450" s="31"/>
      <c r="B450" s="31"/>
      <c r="C450" s="31"/>
      <c r="D450" s="31"/>
      <c r="E450" s="114" t="str">
        <f>IF($C450="","",VLOOKUP($C450,分類コード!$B$1:$C$10,2,0))</f>
        <v/>
      </c>
      <c r="F450" s="30"/>
      <c r="G450" s="28"/>
      <c r="H450" s="11"/>
      <c r="I450" s="28"/>
      <c r="M450" s="31"/>
      <c r="N450" s="31"/>
      <c r="O450" s="31"/>
      <c r="P450" s="31"/>
      <c r="Q450" s="31"/>
      <c r="R450" s="31"/>
      <c r="S450" s="31"/>
      <c r="T450" s="31"/>
      <c r="U450" s="31"/>
      <c r="Y450" s="31"/>
      <c r="Z450" s="31"/>
      <c r="AA450" s="31"/>
    </row>
    <row r="451" spans="1:27" s="6" customFormat="1">
      <c r="A451" s="31"/>
      <c r="B451" s="31"/>
      <c r="C451" s="31"/>
      <c r="D451" s="31"/>
      <c r="E451" s="114" t="str">
        <f>IF($C451="","",VLOOKUP($C451,分類コード!$B$1:$C$10,2,0))</f>
        <v/>
      </c>
      <c r="F451" s="30"/>
      <c r="G451" s="28"/>
      <c r="H451" s="11"/>
      <c r="I451" s="28"/>
      <c r="M451" s="31"/>
      <c r="N451" s="31"/>
      <c r="O451" s="31"/>
      <c r="P451" s="31"/>
      <c r="Q451" s="31"/>
      <c r="R451" s="31"/>
      <c r="S451" s="31"/>
      <c r="T451" s="31"/>
      <c r="U451" s="31"/>
      <c r="Y451" s="31"/>
      <c r="Z451" s="31"/>
      <c r="AA451" s="31"/>
    </row>
    <row r="452" spans="1:27" s="6" customFormat="1">
      <c r="A452" s="31"/>
      <c r="B452" s="31"/>
      <c r="C452" s="31"/>
      <c r="D452" s="31"/>
      <c r="E452" s="114" t="str">
        <f>IF($C452="","",VLOOKUP($C452,分類コード!$B$1:$C$10,2,0))</f>
        <v/>
      </c>
      <c r="F452" s="30"/>
      <c r="G452" s="28"/>
      <c r="H452" s="11"/>
      <c r="I452" s="28"/>
      <c r="M452" s="31"/>
      <c r="N452" s="31"/>
      <c r="O452" s="31"/>
      <c r="P452" s="31"/>
      <c r="Q452" s="31"/>
      <c r="R452" s="31"/>
      <c r="S452" s="31"/>
      <c r="T452" s="31"/>
      <c r="U452" s="31"/>
      <c r="Y452" s="31"/>
      <c r="Z452" s="31"/>
      <c r="AA452" s="31"/>
    </row>
    <row r="453" spans="1:27" s="6" customFormat="1">
      <c r="A453" s="31"/>
      <c r="B453" s="31"/>
      <c r="C453" s="31"/>
      <c r="D453" s="31"/>
      <c r="E453" s="114" t="str">
        <f>IF($C453="","",VLOOKUP($C453,分類コード!$B$1:$C$10,2,0))</f>
        <v/>
      </c>
      <c r="F453" s="30"/>
      <c r="G453" s="28"/>
      <c r="H453" s="11"/>
      <c r="I453" s="28"/>
      <c r="M453" s="31"/>
      <c r="N453" s="31"/>
      <c r="O453" s="31"/>
      <c r="P453" s="31"/>
      <c r="Q453" s="31"/>
      <c r="R453" s="31"/>
      <c r="S453" s="31"/>
      <c r="T453" s="31"/>
      <c r="U453" s="31"/>
      <c r="Y453" s="31"/>
      <c r="Z453" s="31"/>
      <c r="AA453" s="31"/>
    </row>
    <row r="454" spans="1:27" s="6" customFormat="1">
      <c r="A454" s="31"/>
      <c r="B454" s="31"/>
      <c r="C454" s="31"/>
      <c r="D454" s="31"/>
      <c r="E454" s="114" t="str">
        <f>IF($C454="","",VLOOKUP($C454,分類コード!$B$1:$C$10,2,0))</f>
        <v/>
      </c>
      <c r="F454" s="30"/>
      <c r="G454" s="28"/>
      <c r="H454" s="11"/>
      <c r="I454" s="28"/>
      <c r="M454" s="31"/>
      <c r="N454" s="31"/>
      <c r="O454" s="31"/>
      <c r="P454" s="31"/>
      <c r="Q454" s="31"/>
      <c r="R454" s="31"/>
      <c r="S454" s="31"/>
      <c r="T454" s="31"/>
      <c r="U454" s="31"/>
      <c r="Y454" s="31"/>
      <c r="Z454" s="31"/>
      <c r="AA454" s="31"/>
    </row>
    <row r="455" spans="1:27" s="6" customFormat="1">
      <c r="A455" s="31"/>
      <c r="B455" s="31"/>
      <c r="C455" s="31"/>
      <c r="D455" s="31"/>
      <c r="E455" s="114" t="str">
        <f>IF($C455="","",VLOOKUP($C455,分類コード!$B$1:$C$10,2,0))</f>
        <v/>
      </c>
      <c r="F455" s="30"/>
      <c r="G455" s="28"/>
      <c r="H455" s="11"/>
      <c r="I455" s="28"/>
      <c r="M455" s="31"/>
      <c r="N455" s="31"/>
      <c r="O455" s="31"/>
      <c r="P455" s="31"/>
      <c r="Q455" s="31"/>
      <c r="R455" s="31"/>
      <c r="S455" s="31"/>
      <c r="T455" s="31"/>
      <c r="U455" s="31"/>
      <c r="Y455" s="31"/>
      <c r="Z455" s="31"/>
      <c r="AA455" s="31"/>
    </row>
    <row r="456" spans="1:27" s="6" customFormat="1">
      <c r="A456" s="31"/>
      <c r="B456" s="31"/>
      <c r="C456" s="31"/>
      <c r="D456" s="31"/>
      <c r="E456" s="114" t="str">
        <f>IF($C456="","",VLOOKUP($C456,分類コード!$B$1:$C$10,2,0))</f>
        <v/>
      </c>
      <c r="F456" s="30"/>
      <c r="G456" s="28"/>
      <c r="H456" s="11"/>
      <c r="I456" s="28"/>
      <c r="M456" s="31"/>
      <c r="N456" s="31"/>
      <c r="O456" s="31"/>
      <c r="P456" s="31"/>
      <c r="Q456" s="31"/>
      <c r="R456" s="31"/>
      <c r="S456" s="31"/>
      <c r="T456" s="31"/>
      <c r="U456" s="31"/>
      <c r="Y456" s="31"/>
      <c r="Z456" s="31"/>
      <c r="AA456" s="31"/>
    </row>
    <row r="457" spans="1:27" s="6" customFormat="1">
      <c r="A457" s="31"/>
      <c r="B457" s="31"/>
      <c r="C457" s="31"/>
      <c r="D457" s="31"/>
      <c r="E457" s="114" t="str">
        <f>IF($C457="","",VLOOKUP($C457,分類コード!$B$1:$C$10,2,0))</f>
        <v/>
      </c>
      <c r="F457" s="30"/>
      <c r="G457" s="28"/>
      <c r="H457" s="11"/>
      <c r="I457" s="28"/>
      <c r="M457" s="31"/>
      <c r="N457" s="31"/>
      <c r="O457" s="31"/>
      <c r="P457" s="31"/>
      <c r="Q457" s="31"/>
      <c r="R457" s="31"/>
      <c r="S457" s="31"/>
      <c r="T457" s="31"/>
      <c r="U457" s="31"/>
      <c r="Y457" s="31"/>
      <c r="Z457" s="31"/>
      <c r="AA457" s="31"/>
    </row>
    <row r="458" spans="1:27" s="6" customFormat="1">
      <c r="A458" s="31"/>
      <c r="B458" s="31"/>
      <c r="C458" s="31"/>
      <c r="D458" s="31"/>
      <c r="E458" s="114" t="str">
        <f>IF($C458="","",VLOOKUP($C458,分類コード!$B$1:$C$10,2,0))</f>
        <v/>
      </c>
      <c r="F458" s="30"/>
      <c r="G458" s="28"/>
      <c r="H458" s="11"/>
      <c r="I458" s="28"/>
      <c r="M458" s="31"/>
      <c r="N458" s="31"/>
      <c r="O458" s="31"/>
      <c r="P458" s="31"/>
      <c r="Q458" s="31"/>
      <c r="R458" s="31"/>
      <c r="S458" s="31"/>
      <c r="T458" s="31"/>
      <c r="U458" s="31"/>
      <c r="Y458" s="31"/>
      <c r="Z458" s="31"/>
      <c r="AA458" s="31"/>
    </row>
    <row r="459" spans="1:27" s="6" customFormat="1">
      <c r="A459" s="31"/>
      <c r="B459" s="31"/>
      <c r="C459" s="31"/>
      <c r="D459" s="31"/>
      <c r="E459" s="114" t="str">
        <f>IF($C459="","",VLOOKUP($C459,分類コード!$B$1:$C$10,2,0))</f>
        <v/>
      </c>
      <c r="F459" s="30"/>
      <c r="G459" s="28"/>
      <c r="H459" s="11"/>
      <c r="I459" s="28"/>
      <c r="M459" s="31"/>
      <c r="N459" s="31"/>
      <c r="O459" s="31"/>
      <c r="P459" s="31"/>
      <c r="Q459" s="31"/>
      <c r="R459" s="31"/>
      <c r="S459" s="31"/>
      <c r="T459" s="31"/>
      <c r="U459" s="31"/>
      <c r="Y459" s="31"/>
      <c r="Z459" s="31"/>
      <c r="AA459" s="31"/>
    </row>
    <row r="460" spans="1:27" s="6" customFormat="1">
      <c r="A460" s="31"/>
      <c r="B460" s="31"/>
      <c r="C460" s="31"/>
      <c r="D460" s="31"/>
      <c r="E460" s="114" t="str">
        <f>IF($C460="","",VLOOKUP($C460,分類コード!$B$1:$C$10,2,0))</f>
        <v/>
      </c>
      <c r="F460" s="30"/>
      <c r="G460" s="28"/>
      <c r="H460" s="11"/>
      <c r="I460" s="28"/>
      <c r="M460" s="31"/>
      <c r="N460" s="31"/>
      <c r="O460" s="31"/>
      <c r="P460" s="31"/>
      <c r="Q460" s="31"/>
      <c r="R460" s="31"/>
      <c r="S460" s="31"/>
      <c r="T460" s="31"/>
      <c r="U460" s="31"/>
      <c r="Y460" s="31"/>
      <c r="Z460" s="31"/>
      <c r="AA460" s="31"/>
    </row>
    <row r="461" spans="1:27" s="6" customFormat="1">
      <c r="A461" s="31"/>
      <c r="B461" s="31"/>
      <c r="C461" s="31"/>
      <c r="D461" s="31"/>
      <c r="E461" s="114" t="str">
        <f>IF($C461="","",VLOOKUP($C461,分類コード!$B$1:$C$10,2,0))</f>
        <v/>
      </c>
      <c r="F461" s="30"/>
      <c r="G461" s="28"/>
      <c r="H461" s="11"/>
      <c r="I461" s="28"/>
      <c r="M461" s="31"/>
      <c r="N461" s="31"/>
      <c r="O461" s="31"/>
      <c r="P461" s="31"/>
      <c r="Q461" s="31"/>
      <c r="R461" s="31"/>
      <c r="S461" s="31"/>
      <c r="T461" s="31"/>
      <c r="U461" s="31"/>
      <c r="Y461" s="31"/>
      <c r="Z461" s="31"/>
      <c r="AA461" s="31"/>
    </row>
    <row r="462" spans="1:27" s="6" customFormat="1">
      <c r="A462" s="31"/>
      <c r="B462" s="31"/>
      <c r="C462" s="31"/>
      <c r="D462" s="31"/>
      <c r="E462" s="114" t="str">
        <f>IF($C462="","",VLOOKUP($C462,分類コード!$B$1:$C$10,2,0))</f>
        <v/>
      </c>
      <c r="F462" s="30"/>
      <c r="G462" s="28"/>
      <c r="H462" s="11"/>
      <c r="I462" s="28"/>
      <c r="M462" s="31"/>
      <c r="N462" s="31"/>
      <c r="O462" s="31"/>
      <c r="P462" s="31"/>
      <c r="Q462" s="31"/>
      <c r="R462" s="31"/>
      <c r="S462" s="31"/>
      <c r="T462" s="31"/>
      <c r="U462" s="31"/>
      <c r="Y462" s="31"/>
      <c r="Z462" s="31"/>
      <c r="AA462" s="31"/>
    </row>
    <row r="463" spans="1:27" s="6" customFormat="1">
      <c r="A463" s="31"/>
      <c r="B463" s="31"/>
      <c r="C463" s="31"/>
      <c r="D463" s="31"/>
      <c r="E463" s="114" t="str">
        <f>IF($C463="","",VLOOKUP($C463,分類コード!$B$1:$C$10,2,0))</f>
        <v/>
      </c>
      <c r="F463" s="30"/>
      <c r="G463" s="28"/>
      <c r="H463" s="11"/>
      <c r="I463" s="28"/>
      <c r="M463" s="31"/>
      <c r="N463" s="31"/>
      <c r="O463" s="31"/>
      <c r="P463" s="31"/>
      <c r="Q463" s="31"/>
      <c r="R463" s="31"/>
      <c r="S463" s="31"/>
      <c r="T463" s="31"/>
      <c r="U463" s="31"/>
      <c r="Y463" s="31"/>
      <c r="Z463" s="31"/>
      <c r="AA463" s="31"/>
    </row>
    <row r="464" spans="1:27" s="6" customFormat="1">
      <c r="A464" s="31"/>
      <c r="B464" s="31"/>
      <c r="C464" s="31"/>
      <c r="D464" s="31"/>
      <c r="E464" s="114" t="str">
        <f>IF($C464="","",VLOOKUP($C464,分類コード!$B$1:$C$10,2,0))</f>
        <v/>
      </c>
      <c r="F464" s="30"/>
      <c r="G464" s="28"/>
      <c r="H464" s="11"/>
      <c r="I464" s="28"/>
      <c r="M464" s="31"/>
      <c r="N464" s="31"/>
      <c r="O464" s="31"/>
      <c r="P464" s="31"/>
      <c r="Q464" s="31"/>
      <c r="R464" s="31"/>
      <c r="S464" s="31"/>
      <c r="T464" s="31"/>
      <c r="U464" s="31"/>
      <c r="Y464" s="31"/>
      <c r="Z464" s="31"/>
      <c r="AA464" s="31"/>
    </row>
    <row r="465" spans="1:27" s="6" customFormat="1">
      <c r="A465" s="31"/>
      <c r="B465" s="31"/>
      <c r="C465" s="31"/>
      <c r="D465" s="31"/>
      <c r="E465" s="114" t="str">
        <f>IF($C465="","",VLOOKUP($C465,分類コード!$B$1:$C$10,2,0))</f>
        <v/>
      </c>
      <c r="F465" s="30"/>
      <c r="G465" s="28"/>
      <c r="H465" s="11"/>
      <c r="I465" s="28"/>
      <c r="M465" s="31"/>
      <c r="N465" s="31"/>
      <c r="O465" s="31"/>
      <c r="P465" s="31"/>
      <c r="Q465" s="31"/>
      <c r="R465" s="31"/>
      <c r="S465" s="31"/>
      <c r="T465" s="31"/>
      <c r="U465" s="31"/>
      <c r="Y465" s="31"/>
      <c r="Z465" s="31"/>
      <c r="AA465" s="31"/>
    </row>
    <row r="466" spans="1:27" s="6" customFormat="1">
      <c r="A466" s="31"/>
      <c r="B466" s="31"/>
      <c r="C466" s="31"/>
      <c r="D466" s="31"/>
      <c r="E466" s="114" t="str">
        <f>IF($C466="","",VLOOKUP($C466,分類コード!$B$1:$C$10,2,0))</f>
        <v/>
      </c>
      <c r="F466" s="30"/>
      <c r="G466" s="28"/>
      <c r="H466" s="11"/>
      <c r="I466" s="28"/>
      <c r="M466" s="31"/>
      <c r="N466" s="31"/>
      <c r="O466" s="31"/>
      <c r="P466" s="31"/>
      <c r="Q466" s="31"/>
      <c r="R466" s="31"/>
      <c r="S466" s="31"/>
      <c r="T466" s="31"/>
      <c r="U466" s="31"/>
      <c r="Y466" s="31"/>
      <c r="Z466" s="31"/>
      <c r="AA466" s="31"/>
    </row>
    <row r="467" spans="1:27" s="6" customFormat="1">
      <c r="A467" s="31"/>
      <c r="B467" s="31"/>
      <c r="C467" s="31"/>
      <c r="D467" s="31"/>
      <c r="E467" s="114" t="str">
        <f>IF($C467="","",VLOOKUP($C467,分類コード!$B$1:$C$10,2,0))</f>
        <v/>
      </c>
      <c r="F467" s="30"/>
      <c r="G467" s="28"/>
      <c r="H467" s="11"/>
      <c r="I467" s="28"/>
      <c r="M467" s="31"/>
      <c r="N467" s="31"/>
      <c r="O467" s="31"/>
      <c r="P467" s="31"/>
      <c r="Q467" s="31"/>
      <c r="R467" s="31"/>
      <c r="S467" s="31"/>
      <c r="T467" s="31"/>
      <c r="U467" s="31"/>
      <c r="Y467" s="31"/>
      <c r="Z467" s="31"/>
      <c r="AA467" s="31"/>
    </row>
    <row r="468" spans="1:27" s="6" customFormat="1">
      <c r="A468" s="31"/>
      <c r="B468" s="31"/>
      <c r="C468" s="31"/>
      <c r="D468" s="31"/>
      <c r="E468" s="114" t="str">
        <f>IF($C468="","",VLOOKUP($C468,分類コード!$B$1:$C$10,2,0))</f>
        <v/>
      </c>
      <c r="F468" s="30"/>
      <c r="G468" s="28"/>
      <c r="H468" s="11"/>
      <c r="I468" s="28"/>
      <c r="M468" s="31"/>
      <c r="N468" s="31"/>
      <c r="O468" s="31"/>
      <c r="P468" s="31"/>
      <c r="Q468" s="31"/>
      <c r="R468" s="31"/>
      <c r="S468" s="31"/>
      <c r="T468" s="31"/>
      <c r="U468" s="31"/>
      <c r="Y468" s="31"/>
      <c r="Z468" s="31"/>
      <c r="AA468" s="31"/>
    </row>
    <row r="469" spans="1:27" s="6" customFormat="1">
      <c r="A469" s="31"/>
      <c r="B469" s="31"/>
      <c r="C469" s="31"/>
      <c r="D469" s="31"/>
      <c r="E469" s="114" t="str">
        <f>IF($C469="","",VLOOKUP($C469,分類コード!$B$1:$C$10,2,0))</f>
        <v/>
      </c>
      <c r="F469" s="30"/>
      <c r="G469" s="28"/>
      <c r="H469" s="11"/>
      <c r="I469" s="28"/>
      <c r="M469" s="31"/>
      <c r="N469" s="31"/>
      <c r="O469" s="31"/>
      <c r="P469" s="31"/>
      <c r="Q469" s="31"/>
      <c r="R469" s="31"/>
      <c r="S469" s="31"/>
      <c r="T469" s="31"/>
      <c r="U469" s="31"/>
      <c r="Y469" s="31"/>
      <c r="Z469" s="31"/>
      <c r="AA469" s="31"/>
    </row>
    <row r="470" spans="1:27" s="6" customFormat="1">
      <c r="A470" s="31"/>
      <c r="B470" s="31"/>
      <c r="C470" s="31"/>
      <c r="D470" s="31"/>
      <c r="E470" s="114" t="str">
        <f>IF($C470="","",VLOOKUP($C470,分類コード!$B$1:$C$10,2,0))</f>
        <v/>
      </c>
      <c r="F470" s="30"/>
      <c r="G470" s="28"/>
      <c r="H470" s="11"/>
      <c r="I470" s="28"/>
      <c r="M470" s="31"/>
      <c r="N470" s="31"/>
      <c r="O470" s="31"/>
      <c r="P470" s="31"/>
      <c r="Q470" s="31"/>
      <c r="R470" s="31"/>
      <c r="S470" s="31"/>
      <c r="T470" s="31"/>
      <c r="U470" s="31"/>
      <c r="Y470" s="31"/>
      <c r="Z470" s="31"/>
      <c r="AA470" s="31"/>
    </row>
    <row r="471" spans="1:27" s="6" customFormat="1">
      <c r="A471" s="31"/>
      <c r="B471" s="31"/>
      <c r="C471" s="31"/>
      <c r="D471" s="31"/>
      <c r="E471" s="114" t="str">
        <f>IF($C471="","",VLOOKUP($C471,分類コード!$B$1:$C$10,2,0))</f>
        <v/>
      </c>
      <c r="F471" s="30"/>
      <c r="G471" s="28"/>
      <c r="H471" s="11"/>
      <c r="I471" s="28"/>
      <c r="M471" s="31"/>
      <c r="N471" s="31"/>
      <c r="O471" s="31"/>
      <c r="P471" s="31"/>
      <c r="Q471" s="31"/>
      <c r="R471" s="31"/>
      <c r="S471" s="31"/>
      <c r="T471" s="31"/>
      <c r="U471" s="31"/>
      <c r="Y471" s="31"/>
      <c r="Z471" s="31"/>
      <c r="AA471" s="31"/>
    </row>
    <row r="472" spans="1:27" s="6" customFormat="1">
      <c r="A472" s="31"/>
      <c r="B472" s="31"/>
      <c r="C472" s="31"/>
      <c r="D472" s="31"/>
      <c r="E472" s="114" t="str">
        <f>IF($C472="","",VLOOKUP($C472,分類コード!$B$1:$C$10,2,0))</f>
        <v/>
      </c>
      <c r="F472" s="30"/>
      <c r="G472" s="28"/>
      <c r="H472" s="11"/>
      <c r="I472" s="28"/>
      <c r="M472" s="31"/>
      <c r="N472" s="31"/>
      <c r="O472" s="31"/>
      <c r="P472" s="31"/>
      <c r="Q472" s="31"/>
      <c r="R472" s="31"/>
      <c r="S472" s="31"/>
      <c r="T472" s="31"/>
      <c r="U472" s="31"/>
      <c r="Y472" s="31"/>
      <c r="Z472" s="31"/>
      <c r="AA472" s="31"/>
    </row>
    <row r="473" spans="1:27" s="6" customFormat="1">
      <c r="A473" s="31"/>
      <c r="B473" s="31"/>
      <c r="C473" s="31"/>
      <c r="D473" s="31"/>
      <c r="E473" s="114" t="str">
        <f>IF($C473="","",VLOOKUP($C473,分類コード!$B$1:$C$10,2,0))</f>
        <v/>
      </c>
      <c r="F473" s="30"/>
      <c r="G473" s="28"/>
      <c r="H473" s="11"/>
      <c r="I473" s="28"/>
      <c r="M473" s="31"/>
      <c r="N473" s="31"/>
      <c r="O473" s="31"/>
      <c r="P473" s="31"/>
      <c r="Q473" s="31"/>
      <c r="R473" s="31"/>
      <c r="S473" s="31"/>
      <c r="T473" s="31"/>
      <c r="U473" s="31"/>
      <c r="Y473" s="31"/>
      <c r="Z473" s="31"/>
      <c r="AA473" s="31"/>
    </row>
    <row r="474" spans="1:27" s="6" customFormat="1">
      <c r="A474" s="31"/>
      <c r="B474" s="31"/>
      <c r="C474" s="31"/>
      <c r="D474" s="31"/>
      <c r="E474" s="114" t="str">
        <f>IF($C474="","",VLOOKUP($C474,分類コード!$B$1:$C$10,2,0))</f>
        <v/>
      </c>
      <c r="F474" s="30"/>
      <c r="G474" s="28"/>
      <c r="H474" s="11"/>
      <c r="I474" s="28"/>
      <c r="M474" s="31"/>
      <c r="N474" s="31"/>
      <c r="O474" s="31"/>
      <c r="P474" s="31"/>
      <c r="Q474" s="31"/>
      <c r="R474" s="31"/>
      <c r="S474" s="31"/>
      <c r="T474" s="31"/>
      <c r="U474" s="31"/>
      <c r="Y474" s="31"/>
      <c r="Z474" s="31"/>
      <c r="AA474" s="31"/>
    </row>
    <row r="475" spans="1:27" s="6" customFormat="1">
      <c r="A475" s="31"/>
      <c r="B475" s="31"/>
      <c r="C475" s="31"/>
      <c r="D475" s="31"/>
      <c r="E475" s="114" t="str">
        <f>IF($C475="","",VLOOKUP($C475,分類コード!$B$1:$C$10,2,0))</f>
        <v/>
      </c>
      <c r="F475" s="30"/>
      <c r="G475" s="28"/>
      <c r="H475" s="11"/>
      <c r="I475" s="28"/>
      <c r="M475" s="31"/>
      <c r="N475" s="31"/>
      <c r="O475" s="31"/>
      <c r="P475" s="31"/>
      <c r="Q475" s="31"/>
      <c r="R475" s="31"/>
      <c r="S475" s="31"/>
      <c r="T475" s="31"/>
      <c r="U475" s="31"/>
      <c r="Y475" s="31"/>
      <c r="Z475" s="31"/>
      <c r="AA475" s="31"/>
    </row>
    <row r="476" spans="1:27" s="6" customFormat="1">
      <c r="A476" s="31"/>
      <c r="B476" s="31"/>
      <c r="C476" s="31"/>
      <c r="D476" s="31"/>
      <c r="E476" s="114" t="str">
        <f>IF($C476="","",VLOOKUP($C476,分類コード!$B$1:$C$10,2,0))</f>
        <v/>
      </c>
      <c r="F476" s="30"/>
      <c r="G476" s="28"/>
      <c r="H476" s="11"/>
      <c r="I476" s="28"/>
      <c r="M476" s="31"/>
      <c r="N476" s="31"/>
      <c r="O476" s="31"/>
      <c r="P476" s="31"/>
      <c r="Q476" s="31"/>
      <c r="R476" s="31"/>
      <c r="S476" s="31"/>
      <c r="T476" s="31"/>
      <c r="U476" s="31"/>
      <c r="Y476" s="31"/>
      <c r="Z476" s="31"/>
      <c r="AA476" s="31"/>
    </row>
    <row r="477" spans="1:27" s="6" customFormat="1">
      <c r="A477" s="31"/>
      <c r="B477" s="31"/>
      <c r="C477" s="31"/>
      <c r="D477" s="31"/>
      <c r="E477" s="114" t="str">
        <f>IF($C477="","",VLOOKUP($C477,分類コード!$B$1:$C$10,2,0))</f>
        <v/>
      </c>
      <c r="F477" s="30"/>
      <c r="G477" s="28"/>
      <c r="H477" s="11"/>
      <c r="I477" s="28"/>
      <c r="M477" s="31"/>
      <c r="N477" s="31"/>
      <c r="O477" s="31"/>
      <c r="P477" s="31"/>
      <c r="Q477" s="31"/>
      <c r="R477" s="31"/>
      <c r="S477" s="31"/>
      <c r="T477" s="31"/>
      <c r="U477" s="31"/>
      <c r="Y477" s="31"/>
      <c r="Z477" s="31"/>
      <c r="AA477" s="31"/>
    </row>
    <row r="478" spans="1:27" s="6" customFormat="1">
      <c r="A478" s="31"/>
      <c r="B478" s="31"/>
      <c r="C478" s="31"/>
      <c r="D478" s="31"/>
      <c r="E478" s="114" t="str">
        <f>IF($C478="","",VLOOKUP($C478,分類コード!$B$1:$C$10,2,0))</f>
        <v/>
      </c>
      <c r="F478" s="30"/>
      <c r="G478" s="28"/>
      <c r="H478" s="11"/>
      <c r="I478" s="28"/>
      <c r="M478" s="31"/>
      <c r="N478" s="31"/>
      <c r="O478" s="31"/>
      <c r="P478" s="31"/>
      <c r="Q478" s="31"/>
      <c r="R478" s="31"/>
      <c r="S478" s="31"/>
      <c r="T478" s="31"/>
      <c r="U478" s="31"/>
      <c r="Y478" s="31"/>
      <c r="Z478" s="31"/>
      <c r="AA478" s="31"/>
    </row>
    <row r="479" spans="1:27" s="6" customFormat="1">
      <c r="A479" s="31"/>
      <c r="B479" s="31"/>
      <c r="C479" s="31"/>
      <c r="D479" s="31"/>
      <c r="E479" s="114" t="str">
        <f>IF($C479="","",VLOOKUP($C479,分類コード!$B$1:$C$10,2,0))</f>
        <v/>
      </c>
      <c r="F479" s="30"/>
      <c r="G479" s="28"/>
      <c r="H479" s="11"/>
      <c r="I479" s="28"/>
      <c r="M479" s="31"/>
      <c r="N479" s="31"/>
      <c r="O479" s="31"/>
      <c r="P479" s="31"/>
      <c r="Q479" s="31"/>
      <c r="R479" s="31"/>
      <c r="S479" s="31"/>
      <c r="T479" s="31"/>
      <c r="U479" s="31"/>
      <c r="Y479" s="31"/>
      <c r="Z479" s="31"/>
      <c r="AA479" s="31"/>
    </row>
    <row r="480" spans="1:27" s="6" customFormat="1">
      <c r="A480" s="31"/>
      <c r="B480" s="31"/>
      <c r="C480" s="31"/>
      <c r="D480" s="31"/>
      <c r="E480" s="114" t="str">
        <f>IF($C480="","",VLOOKUP($C480,分類コード!$B$1:$C$10,2,0))</f>
        <v/>
      </c>
      <c r="F480" s="30"/>
      <c r="G480" s="28"/>
      <c r="H480" s="11"/>
      <c r="I480" s="28"/>
      <c r="M480" s="31"/>
      <c r="N480" s="31"/>
      <c r="O480" s="31"/>
      <c r="P480" s="31"/>
      <c r="Q480" s="31"/>
      <c r="R480" s="31"/>
      <c r="S480" s="31"/>
      <c r="T480" s="31"/>
      <c r="U480" s="31"/>
      <c r="Y480" s="31"/>
      <c r="Z480" s="31"/>
      <c r="AA480" s="31"/>
    </row>
    <row r="481" spans="1:27" s="6" customFormat="1">
      <c r="A481" s="31"/>
      <c r="B481" s="31"/>
      <c r="C481" s="31"/>
      <c r="D481" s="31"/>
      <c r="E481" s="114" t="str">
        <f>IF($C481="","",VLOOKUP($C481,分類コード!$B$1:$C$10,2,0))</f>
        <v/>
      </c>
      <c r="F481" s="30"/>
      <c r="G481" s="28"/>
      <c r="H481" s="11"/>
      <c r="I481" s="28"/>
      <c r="M481" s="31"/>
      <c r="N481" s="31"/>
      <c r="O481" s="31"/>
      <c r="P481" s="31"/>
      <c r="Q481" s="31"/>
      <c r="R481" s="31"/>
      <c r="S481" s="31"/>
      <c r="T481" s="31"/>
      <c r="U481" s="31"/>
      <c r="Y481" s="31"/>
      <c r="Z481" s="31"/>
      <c r="AA481" s="31"/>
    </row>
    <row r="482" spans="1:27" s="6" customFormat="1">
      <c r="A482" s="31"/>
      <c r="B482" s="31"/>
      <c r="C482" s="31"/>
      <c r="D482" s="31"/>
      <c r="E482" s="114" t="str">
        <f>IF($C482="","",VLOOKUP($C482,分類コード!$B$1:$C$10,2,0))</f>
        <v/>
      </c>
      <c r="F482" s="30"/>
      <c r="G482" s="28"/>
      <c r="H482" s="11"/>
      <c r="I482" s="28"/>
      <c r="M482" s="31"/>
      <c r="N482" s="31"/>
      <c r="O482" s="31"/>
      <c r="P482" s="31"/>
      <c r="Q482" s="31"/>
      <c r="R482" s="31"/>
      <c r="S482" s="31"/>
      <c r="T482" s="31"/>
      <c r="U482" s="31"/>
      <c r="Y482" s="31"/>
      <c r="Z482" s="31"/>
      <c r="AA482" s="31"/>
    </row>
    <row r="483" spans="1:27" s="6" customFormat="1">
      <c r="A483" s="31"/>
      <c r="B483" s="31"/>
      <c r="C483" s="31"/>
      <c r="D483" s="31"/>
      <c r="E483" s="114" t="str">
        <f>IF($C483="","",VLOOKUP($C483,分類コード!$B$1:$C$10,2,0))</f>
        <v/>
      </c>
      <c r="F483" s="30"/>
      <c r="G483" s="28"/>
      <c r="H483" s="11"/>
      <c r="I483" s="28"/>
      <c r="M483" s="31"/>
      <c r="N483" s="31"/>
      <c r="O483" s="31"/>
      <c r="P483" s="31"/>
      <c r="Q483" s="31"/>
      <c r="R483" s="31"/>
      <c r="S483" s="31"/>
      <c r="T483" s="31"/>
      <c r="U483" s="31"/>
      <c r="Y483" s="31"/>
      <c r="Z483" s="31"/>
      <c r="AA483" s="31"/>
    </row>
    <row r="484" spans="1:27" s="6" customFormat="1">
      <c r="A484" s="31"/>
      <c r="B484" s="31"/>
      <c r="C484" s="31"/>
      <c r="D484" s="31"/>
      <c r="E484" s="114" t="str">
        <f>IF($C484="","",VLOOKUP($C484,分類コード!$B$1:$C$10,2,0))</f>
        <v/>
      </c>
      <c r="F484" s="30"/>
      <c r="G484" s="28"/>
      <c r="H484" s="11"/>
      <c r="I484" s="28"/>
      <c r="M484" s="31"/>
      <c r="N484" s="31"/>
      <c r="O484" s="31"/>
      <c r="P484" s="31"/>
      <c r="Q484" s="31"/>
      <c r="R484" s="31"/>
      <c r="S484" s="31"/>
      <c r="T484" s="31"/>
      <c r="U484" s="31"/>
      <c r="Y484" s="31"/>
      <c r="Z484" s="31"/>
      <c r="AA484" s="31"/>
    </row>
    <row r="485" spans="1:27" s="6" customFormat="1">
      <c r="A485" s="31"/>
      <c r="B485" s="31"/>
      <c r="C485" s="31"/>
      <c r="D485" s="31"/>
      <c r="E485" s="114" t="str">
        <f>IF($C485="","",VLOOKUP($C485,分類コード!$B$1:$C$10,2,0))</f>
        <v/>
      </c>
      <c r="F485" s="30"/>
      <c r="G485" s="28"/>
      <c r="H485" s="11"/>
      <c r="I485" s="28"/>
      <c r="M485" s="31"/>
      <c r="N485" s="31"/>
      <c r="O485" s="31"/>
      <c r="P485" s="31"/>
      <c r="Q485" s="31"/>
      <c r="R485" s="31"/>
      <c r="S485" s="31"/>
      <c r="T485" s="31"/>
      <c r="U485" s="31"/>
      <c r="Y485" s="31"/>
      <c r="Z485" s="31"/>
      <c r="AA485" s="31"/>
    </row>
    <row r="486" spans="1:27" s="6" customFormat="1">
      <c r="A486" s="31"/>
      <c r="B486" s="31"/>
      <c r="C486" s="31"/>
      <c r="D486" s="31"/>
      <c r="E486" s="114" t="str">
        <f>IF($C486="","",VLOOKUP($C486,分類コード!$B$1:$C$10,2,0))</f>
        <v/>
      </c>
      <c r="F486" s="30"/>
      <c r="G486" s="28"/>
      <c r="H486" s="11"/>
      <c r="I486" s="28"/>
      <c r="M486" s="31"/>
      <c r="N486" s="31"/>
      <c r="O486" s="31"/>
      <c r="P486" s="31"/>
      <c r="Q486" s="31"/>
      <c r="R486" s="31"/>
      <c r="S486" s="31"/>
      <c r="T486" s="31"/>
      <c r="U486" s="31"/>
      <c r="Y486" s="31"/>
      <c r="Z486" s="31"/>
      <c r="AA486" s="31"/>
    </row>
    <row r="487" spans="1:27" s="6" customFormat="1">
      <c r="A487" s="31"/>
      <c r="B487" s="31"/>
      <c r="C487" s="31"/>
      <c r="D487" s="31"/>
      <c r="E487" s="114" t="str">
        <f>IF($C487="","",VLOOKUP($C487,分類コード!$B$1:$C$10,2,0))</f>
        <v/>
      </c>
      <c r="F487" s="30"/>
      <c r="G487" s="28"/>
      <c r="H487" s="11"/>
      <c r="I487" s="28"/>
      <c r="M487" s="31"/>
      <c r="N487" s="31"/>
      <c r="O487" s="31"/>
      <c r="P487" s="31"/>
      <c r="Q487" s="31"/>
      <c r="R487" s="31"/>
      <c r="S487" s="31"/>
      <c r="T487" s="31"/>
      <c r="U487" s="31"/>
      <c r="Y487" s="31"/>
      <c r="Z487" s="31"/>
      <c r="AA487" s="31"/>
    </row>
    <row r="488" spans="1:27" s="6" customFormat="1">
      <c r="A488" s="31"/>
      <c r="B488" s="31"/>
      <c r="C488" s="31"/>
      <c r="D488" s="31"/>
      <c r="E488" s="114" t="str">
        <f>IF($C488="","",VLOOKUP($C488,分類コード!$B$1:$C$10,2,0))</f>
        <v/>
      </c>
      <c r="F488" s="30"/>
      <c r="G488" s="28"/>
      <c r="H488" s="11"/>
      <c r="I488" s="28"/>
      <c r="M488" s="31"/>
      <c r="N488" s="31"/>
      <c r="O488" s="31"/>
      <c r="P488" s="31"/>
      <c r="Q488" s="31"/>
      <c r="R488" s="31"/>
      <c r="S488" s="31"/>
      <c r="T488" s="31"/>
      <c r="U488" s="31"/>
      <c r="Y488" s="31"/>
      <c r="Z488" s="31"/>
      <c r="AA488" s="31"/>
    </row>
    <row r="489" spans="1:27" s="6" customFormat="1">
      <c r="A489" s="31"/>
      <c r="B489" s="31"/>
      <c r="C489" s="31"/>
      <c r="D489" s="31"/>
      <c r="E489" s="114" t="str">
        <f>IF($C489="","",VLOOKUP($C489,分類コード!$B$1:$C$10,2,0))</f>
        <v/>
      </c>
      <c r="F489" s="30"/>
      <c r="G489" s="28"/>
      <c r="H489" s="11"/>
      <c r="I489" s="28"/>
      <c r="M489" s="31"/>
      <c r="N489" s="31"/>
      <c r="O489" s="31"/>
      <c r="P489" s="31"/>
      <c r="Q489" s="31"/>
      <c r="R489" s="31"/>
      <c r="S489" s="31"/>
      <c r="T489" s="31"/>
      <c r="U489" s="31"/>
      <c r="Y489" s="31"/>
      <c r="Z489" s="31"/>
      <c r="AA489" s="31"/>
    </row>
    <row r="490" spans="1:27" s="6" customFormat="1">
      <c r="A490" s="31"/>
      <c r="B490" s="31"/>
      <c r="C490" s="31"/>
      <c r="D490" s="31"/>
      <c r="E490" s="114" t="str">
        <f>IF($C490="","",VLOOKUP($C490,分類コード!$B$1:$C$10,2,0))</f>
        <v/>
      </c>
      <c r="F490" s="30"/>
      <c r="G490" s="28"/>
      <c r="H490" s="11"/>
      <c r="I490" s="28"/>
      <c r="M490" s="31"/>
      <c r="N490" s="31"/>
      <c r="O490" s="31"/>
      <c r="P490" s="31"/>
      <c r="Q490" s="31"/>
      <c r="R490" s="31"/>
      <c r="S490" s="31"/>
      <c r="T490" s="31"/>
      <c r="U490" s="31"/>
      <c r="Y490" s="31"/>
      <c r="Z490" s="31"/>
      <c r="AA490" s="31"/>
    </row>
    <row r="491" spans="1:27" s="6" customFormat="1">
      <c r="A491" s="31"/>
      <c r="B491" s="31"/>
      <c r="C491" s="31"/>
      <c r="D491" s="31"/>
      <c r="E491" s="114" t="str">
        <f>IF($C491="","",VLOOKUP($C491,分類コード!$B$1:$C$10,2,0))</f>
        <v/>
      </c>
      <c r="F491" s="30"/>
      <c r="G491" s="28"/>
      <c r="H491" s="11"/>
      <c r="I491" s="28"/>
      <c r="M491" s="31"/>
      <c r="N491" s="31"/>
      <c r="O491" s="31"/>
      <c r="P491" s="31"/>
      <c r="Q491" s="31"/>
      <c r="R491" s="31"/>
      <c r="S491" s="31"/>
      <c r="T491" s="31"/>
      <c r="U491" s="31"/>
      <c r="Y491" s="31"/>
      <c r="Z491" s="31"/>
      <c r="AA491" s="31"/>
    </row>
    <row r="492" spans="1:27" s="6" customFormat="1">
      <c r="A492" s="31"/>
      <c r="B492" s="31"/>
      <c r="C492" s="31"/>
      <c r="D492" s="31"/>
      <c r="E492" s="114" t="str">
        <f>IF($C492="","",VLOOKUP($C492,分類コード!$B$1:$C$10,2,0))</f>
        <v/>
      </c>
      <c r="F492" s="30"/>
      <c r="G492" s="28"/>
      <c r="H492" s="11"/>
      <c r="I492" s="28"/>
      <c r="M492" s="31"/>
      <c r="N492" s="31"/>
      <c r="O492" s="31"/>
      <c r="P492" s="31"/>
      <c r="Q492" s="31"/>
      <c r="R492" s="31"/>
      <c r="S492" s="31"/>
      <c r="T492" s="31"/>
      <c r="U492" s="31"/>
      <c r="Y492" s="31"/>
      <c r="Z492" s="31"/>
      <c r="AA492" s="31"/>
    </row>
    <row r="493" spans="1:27" s="6" customFormat="1">
      <c r="A493" s="31"/>
      <c r="B493" s="31"/>
      <c r="C493" s="31"/>
      <c r="D493" s="31"/>
      <c r="E493" s="114" t="str">
        <f>IF($C493="","",VLOOKUP($C493,分類コード!$B$1:$C$10,2,0))</f>
        <v/>
      </c>
      <c r="F493" s="30"/>
      <c r="G493" s="28"/>
      <c r="H493" s="11"/>
      <c r="I493" s="28"/>
      <c r="M493" s="31"/>
      <c r="N493" s="31"/>
      <c r="O493" s="31"/>
      <c r="P493" s="31"/>
      <c r="Q493" s="31"/>
      <c r="R493" s="31"/>
      <c r="S493" s="31"/>
      <c r="T493" s="31"/>
      <c r="U493" s="31"/>
      <c r="Y493" s="31"/>
      <c r="Z493" s="31"/>
      <c r="AA493" s="31"/>
    </row>
    <row r="494" spans="1:27" s="6" customFormat="1">
      <c r="A494" s="31"/>
      <c r="B494" s="31"/>
      <c r="C494" s="31"/>
      <c r="D494" s="31"/>
      <c r="E494" s="114" t="str">
        <f>IF($C494="","",VLOOKUP($C494,分類コード!$B$1:$C$10,2,0))</f>
        <v/>
      </c>
      <c r="F494" s="30"/>
      <c r="G494" s="28"/>
      <c r="H494" s="11"/>
      <c r="I494" s="28"/>
      <c r="M494" s="31"/>
      <c r="N494" s="31"/>
      <c r="O494" s="31"/>
      <c r="P494" s="31"/>
      <c r="Q494" s="31"/>
      <c r="R494" s="31"/>
      <c r="S494" s="31"/>
      <c r="T494" s="31"/>
      <c r="U494" s="31"/>
      <c r="Y494" s="31"/>
      <c r="Z494" s="31"/>
      <c r="AA494" s="31"/>
    </row>
    <row r="495" spans="1:27" s="6" customFormat="1">
      <c r="A495" s="31"/>
      <c r="B495" s="31"/>
      <c r="C495" s="31"/>
      <c r="D495" s="31"/>
      <c r="E495" s="114" t="str">
        <f>IF($C495="","",VLOOKUP($C495,分類コード!$B$1:$C$10,2,0))</f>
        <v/>
      </c>
      <c r="F495" s="30"/>
      <c r="G495" s="28"/>
      <c r="H495" s="11"/>
      <c r="I495" s="28"/>
      <c r="M495" s="31"/>
      <c r="N495" s="31"/>
      <c r="O495" s="31"/>
      <c r="P495" s="31"/>
      <c r="Q495" s="31"/>
      <c r="R495" s="31"/>
      <c r="S495" s="31"/>
      <c r="T495" s="31"/>
      <c r="U495" s="31"/>
      <c r="Y495" s="31"/>
      <c r="Z495" s="31"/>
      <c r="AA495" s="31"/>
    </row>
    <row r="496" spans="1:27" s="6" customFormat="1">
      <c r="A496" s="31"/>
      <c r="B496" s="31"/>
      <c r="C496" s="31"/>
      <c r="D496" s="31"/>
      <c r="E496" s="114" t="str">
        <f>IF($C496="","",VLOOKUP($C496,分類コード!$B$1:$C$10,2,0))</f>
        <v/>
      </c>
      <c r="F496" s="30"/>
      <c r="G496" s="28"/>
      <c r="H496" s="11"/>
      <c r="I496" s="28"/>
      <c r="M496" s="31"/>
      <c r="N496" s="31"/>
      <c r="O496" s="31"/>
      <c r="P496" s="31"/>
      <c r="Q496" s="31"/>
      <c r="R496" s="31"/>
      <c r="S496" s="31"/>
      <c r="T496" s="31"/>
      <c r="U496" s="31"/>
      <c r="Y496" s="31"/>
      <c r="Z496" s="31"/>
      <c r="AA496" s="31"/>
    </row>
    <row r="497" spans="1:27" s="6" customFormat="1">
      <c r="A497" s="31"/>
      <c r="B497" s="31"/>
      <c r="C497" s="31"/>
      <c r="D497" s="31"/>
      <c r="E497" s="114" t="str">
        <f>IF($C497="","",VLOOKUP($C497,分類コード!$B$1:$C$10,2,0))</f>
        <v/>
      </c>
      <c r="F497" s="30"/>
      <c r="G497" s="28"/>
      <c r="H497" s="11"/>
      <c r="I497" s="28"/>
      <c r="M497" s="31"/>
      <c r="N497" s="31"/>
      <c r="O497" s="31"/>
      <c r="P497" s="31"/>
      <c r="Q497" s="31"/>
      <c r="R497" s="31"/>
      <c r="S497" s="31"/>
      <c r="T497" s="31"/>
      <c r="U497" s="31"/>
      <c r="Y497" s="31"/>
      <c r="Z497" s="31"/>
      <c r="AA497" s="31"/>
    </row>
    <row r="498" spans="1:27" s="6" customFormat="1">
      <c r="A498" s="31"/>
      <c r="B498" s="31"/>
      <c r="C498" s="31"/>
      <c r="D498" s="31"/>
      <c r="E498" s="114" t="str">
        <f>IF($C498="","",VLOOKUP($C498,分類コード!$B$1:$C$10,2,0))</f>
        <v/>
      </c>
      <c r="F498" s="30"/>
      <c r="G498" s="28"/>
      <c r="H498" s="11"/>
      <c r="I498" s="28"/>
      <c r="M498" s="31"/>
      <c r="N498" s="31"/>
      <c r="O498" s="31"/>
      <c r="P498" s="31"/>
      <c r="Q498" s="31"/>
      <c r="R498" s="31"/>
      <c r="S498" s="31"/>
      <c r="T498" s="31"/>
      <c r="U498" s="31"/>
      <c r="Y498" s="31"/>
      <c r="Z498" s="31"/>
      <c r="AA498" s="31"/>
    </row>
    <row r="499" spans="1:27" s="6" customFormat="1">
      <c r="A499" s="31"/>
      <c r="B499" s="31"/>
      <c r="C499" s="31"/>
      <c r="D499" s="31"/>
      <c r="E499" s="114" t="str">
        <f>IF($C499="","",VLOOKUP($C499,分類コード!$B$1:$C$10,2,0))</f>
        <v/>
      </c>
      <c r="F499" s="30"/>
      <c r="G499" s="28"/>
      <c r="H499" s="11"/>
      <c r="I499" s="28"/>
      <c r="M499" s="31"/>
      <c r="N499" s="31"/>
      <c r="O499" s="31"/>
      <c r="P499" s="31"/>
      <c r="Q499" s="31"/>
      <c r="R499" s="31"/>
      <c r="S499" s="31"/>
      <c r="T499" s="31"/>
      <c r="U499" s="31"/>
      <c r="Y499" s="31"/>
      <c r="Z499" s="31"/>
      <c r="AA499" s="31"/>
    </row>
    <row r="500" spans="1:27" s="6" customFormat="1">
      <c r="A500" s="31"/>
      <c r="B500" s="31"/>
      <c r="C500" s="31"/>
      <c r="D500" s="31"/>
      <c r="E500" s="114" t="str">
        <f>IF($C500="","",VLOOKUP($C500,分類コード!$B$1:$C$10,2,0))</f>
        <v/>
      </c>
      <c r="F500" s="30"/>
      <c r="G500" s="28"/>
      <c r="H500" s="11"/>
      <c r="I500" s="28"/>
      <c r="M500" s="31"/>
      <c r="N500" s="31"/>
      <c r="O500" s="31"/>
      <c r="P500" s="31"/>
      <c r="Q500" s="31"/>
      <c r="R500" s="31"/>
      <c r="S500" s="31"/>
      <c r="T500" s="31"/>
      <c r="U500" s="31"/>
      <c r="Y500" s="31"/>
      <c r="Z500" s="31"/>
      <c r="AA500" s="31"/>
    </row>
    <row r="501" spans="1:27" s="6" customFormat="1">
      <c r="A501" s="31"/>
      <c r="B501" s="31"/>
      <c r="C501" s="31"/>
      <c r="D501" s="31"/>
      <c r="E501" s="114" t="str">
        <f>IF($C501="","",VLOOKUP($C501,分類コード!$B$1:$C$10,2,0))</f>
        <v/>
      </c>
      <c r="F501" s="30"/>
      <c r="G501" s="28"/>
      <c r="H501" s="11"/>
      <c r="I501" s="28"/>
      <c r="M501" s="31"/>
      <c r="N501" s="31"/>
      <c r="O501" s="31"/>
      <c r="P501" s="31"/>
      <c r="Q501" s="31"/>
      <c r="R501" s="31"/>
      <c r="S501" s="31"/>
      <c r="T501" s="31"/>
      <c r="U501" s="31"/>
      <c r="Y501" s="31"/>
      <c r="Z501" s="31"/>
      <c r="AA501" s="31"/>
    </row>
    <row r="502" spans="1:27" s="6" customFormat="1">
      <c r="A502" s="31"/>
      <c r="B502" s="31"/>
      <c r="C502" s="31"/>
      <c r="D502" s="31"/>
      <c r="E502" s="114" t="str">
        <f>IF($C502="","",VLOOKUP($C502,分類コード!$B$1:$C$10,2,0))</f>
        <v/>
      </c>
      <c r="F502" s="30"/>
      <c r="G502" s="28"/>
      <c r="H502" s="11"/>
      <c r="I502" s="28"/>
      <c r="M502" s="31"/>
      <c r="N502" s="31"/>
      <c r="O502" s="31"/>
      <c r="P502" s="31"/>
      <c r="Q502" s="31"/>
      <c r="R502" s="31"/>
      <c r="S502" s="31"/>
      <c r="T502" s="31"/>
      <c r="U502" s="31"/>
      <c r="Y502" s="31"/>
      <c r="Z502" s="31"/>
      <c r="AA502" s="31"/>
    </row>
    <row r="503" spans="1:27" s="6" customFormat="1">
      <c r="A503" s="31"/>
      <c r="B503" s="31"/>
      <c r="C503" s="31"/>
      <c r="D503" s="31"/>
      <c r="E503" s="114" t="str">
        <f>IF($C503="","",VLOOKUP($C503,分類コード!$B$1:$C$10,2,0))</f>
        <v/>
      </c>
      <c r="F503" s="30"/>
      <c r="G503" s="28"/>
      <c r="H503" s="11"/>
      <c r="I503" s="28"/>
      <c r="M503" s="31"/>
      <c r="N503" s="31"/>
      <c r="O503" s="31"/>
      <c r="P503" s="31"/>
      <c r="Q503" s="31"/>
      <c r="R503" s="31"/>
      <c r="S503" s="31"/>
      <c r="T503" s="31"/>
      <c r="U503" s="31"/>
      <c r="Y503" s="31"/>
      <c r="Z503" s="31"/>
      <c r="AA503" s="31"/>
    </row>
    <row r="504" spans="1:27" s="6" customFormat="1">
      <c r="A504" s="31"/>
      <c r="B504" s="31"/>
      <c r="C504" s="31"/>
      <c r="D504" s="31"/>
      <c r="E504" s="114" t="str">
        <f>IF($C504="","",VLOOKUP($C504,分類コード!$B$1:$C$10,2,0))</f>
        <v/>
      </c>
      <c r="F504" s="30"/>
      <c r="G504" s="28"/>
      <c r="H504" s="11"/>
      <c r="I504" s="28"/>
      <c r="M504" s="31"/>
      <c r="N504" s="31"/>
      <c r="O504" s="31"/>
      <c r="P504" s="31"/>
      <c r="Q504" s="31"/>
      <c r="R504" s="31"/>
      <c r="S504" s="31"/>
      <c r="T504" s="31"/>
      <c r="U504" s="31"/>
      <c r="Y504" s="31"/>
      <c r="Z504" s="31"/>
      <c r="AA504" s="31"/>
    </row>
    <row r="505" spans="1:27" s="6" customFormat="1">
      <c r="A505" s="31"/>
      <c r="B505" s="31"/>
      <c r="C505" s="31"/>
      <c r="D505" s="31"/>
      <c r="E505" s="114" t="str">
        <f>IF($C505="","",VLOOKUP($C505,分類コード!$B$1:$C$10,2,0))</f>
        <v/>
      </c>
      <c r="F505" s="30"/>
      <c r="G505" s="28"/>
      <c r="H505" s="11"/>
      <c r="I505" s="28"/>
      <c r="M505" s="31"/>
      <c r="N505" s="31"/>
      <c r="O505" s="31"/>
      <c r="P505" s="31"/>
      <c r="Q505" s="31"/>
      <c r="R505" s="31"/>
      <c r="S505" s="31"/>
      <c r="T505" s="31"/>
      <c r="U505" s="31"/>
      <c r="Y505" s="31"/>
      <c r="Z505" s="31"/>
      <c r="AA505" s="31"/>
    </row>
    <row r="506" spans="1:27" s="6" customFormat="1">
      <c r="A506" s="31"/>
      <c r="B506" s="31"/>
      <c r="C506" s="31"/>
      <c r="D506" s="31"/>
      <c r="E506" s="114" t="str">
        <f>IF($C506="","",VLOOKUP($C506,分類コード!$B$1:$C$10,2,0))</f>
        <v/>
      </c>
      <c r="F506" s="30"/>
      <c r="G506" s="28"/>
      <c r="H506" s="11"/>
      <c r="I506" s="28"/>
      <c r="M506" s="31"/>
      <c r="N506" s="31"/>
      <c r="O506" s="31"/>
      <c r="P506" s="31"/>
      <c r="Q506" s="31"/>
      <c r="R506" s="31"/>
      <c r="S506" s="31"/>
      <c r="T506" s="31"/>
      <c r="U506" s="31"/>
      <c r="Y506" s="31"/>
      <c r="Z506" s="31"/>
      <c r="AA506" s="31"/>
    </row>
    <row r="507" spans="1:27" s="6" customFormat="1">
      <c r="A507" s="31"/>
      <c r="B507" s="31"/>
      <c r="C507" s="31"/>
      <c r="D507" s="31"/>
      <c r="E507" s="114" t="str">
        <f>IF($C507="","",VLOOKUP($C507,分類コード!$B$1:$C$10,2,0))</f>
        <v/>
      </c>
      <c r="F507" s="30"/>
      <c r="G507" s="28"/>
      <c r="H507" s="11"/>
      <c r="I507" s="28"/>
      <c r="M507" s="31"/>
      <c r="N507" s="31"/>
      <c r="O507" s="31"/>
      <c r="P507" s="31"/>
      <c r="Q507" s="31"/>
      <c r="R507" s="31"/>
      <c r="S507" s="31"/>
      <c r="T507" s="31"/>
      <c r="U507" s="31"/>
      <c r="Y507" s="31"/>
      <c r="Z507" s="31"/>
      <c r="AA507" s="31"/>
    </row>
    <row r="508" spans="1:27" s="6" customFormat="1">
      <c r="A508" s="31"/>
      <c r="B508" s="31"/>
      <c r="C508" s="31"/>
      <c r="D508" s="31"/>
      <c r="E508" s="114" t="str">
        <f>IF($C508="","",VLOOKUP($C508,分類コード!$B$1:$C$10,2,0))</f>
        <v/>
      </c>
      <c r="F508" s="30"/>
      <c r="G508" s="28"/>
      <c r="H508" s="11"/>
      <c r="I508" s="28"/>
      <c r="M508" s="31"/>
      <c r="N508" s="31"/>
      <c r="O508" s="31"/>
      <c r="P508" s="31"/>
      <c r="Q508" s="31"/>
      <c r="R508" s="31"/>
      <c r="S508" s="31"/>
      <c r="T508" s="31"/>
      <c r="U508" s="31"/>
      <c r="Y508" s="31"/>
      <c r="Z508" s="31"/>
      <c r="AA508" s="31"/>
    </row>
    <row r="509" spans="1:27" s="6" customFormat="1">
      <c r="A509" s="31"/>
      <c r="B509" s="31"/>
      <c r="C509" s="31"/>
      <c r="D509" s="31"/>
      <c r="E509" s="114" t="str">
        <f>IF($C509="","",VLOOKUP($C509,分類コード!$B$1:$C$10,2,0))</f>
        <v/>
      </c>
      <c r="F509" s="30"/>
      <c r="G509" s="28"/>
      <c r="H509" s="11"/>
      <c r="I509" s="28"/>
      <c r="M509" s="31"/>
      <c r="N509" s="31"/>
      <c r="O509" s="31"/>
      <c r="P509" s="31"/>
      <c r="Q509" s="31"/>
      <c r="R509" s="31"/>
      <c r="S509" s="31"/>
      <c r="T509" s="31"/>
      <c r="U509" s="31"/>
      <c r="Y509" s="31"/>
      <c r="Z509" s="31"/>
      <c r="AA509" s="31"/>
    </row>
    <row r="510" spans="1:27" s="6" customFormat="1">
      <c r="A510" s="31"/>
      <c r="B510" s="31"/>
      <c r="C510" s="31"/>
      <c r="D510" s="31"/>
      <c r="E510" s="114" t="str">
        <f>IF($C510="","",VLOOKUP($C510,分類コード!$B$1:$C$10,2,0))</f>
        <v/>
      </c>
      <c r="F510" s="30"/>
      <c r="G510" s="28"/>
      <c r="H510" s="11"/>
      <c r="I510" s="28"/>
      <c r="M510" s="31"/>
      <c r="N510" s="31"/>
      <c r="O510" s="31"/>
      <c r="P510" s="31"/>
      <c r="Q510" s="31"/>
      <c r="R510" s="31"/>
      <c r="S510" s="31"/>
      <c r="T510" s="31"/>
      <c r="U510" s="31"/>
      <c r="Y510" s="31"/>
      <c r="Z510" s="31"/>
      <c r="AA510" s="31"/>
    </row>
    <row r="511" spans="1:27" s="6" customFormat="1">
      <c r="A511" s="31"/>
      <c r="B511" s="31"/>
      <c r="C511" s="31"/>
      <c r="D511" s="31"/>
      <c r="E511" s="114" t="str">
        <f>IF($C511="","",VLOOKUP($C511,分類コード!$B$1:$C$10,2,0))</f>
        <v/>
      </c>
      <c r="F511" s="30"/>
      <c r="G511" s="28"/>
      <c r="H511" s="11"/>
      <c r="I511" s="28"/>
      <c r="M511" s="31"/>
      <c r="N511" s="31"/>
      <c r="O511" s="31"/>
      <c r="P511" s="31"/>
      <c r="Q511" s="31"/>
      <c r="R511" s="31"/>
      <c r="S511" s="31"/>
      <c r="T511" s="31"/>
      <c r="U511" s="31"/>
      <c r="Y511" s="31"/>
      <c r="Z511" s="31"/>
      <c r="AA511" s="31"/>
    </row>
    <row r="512" spans="1:27" s="6" customFormat="1">
      <c r="A512" s="31"/>
      <c r="B512" s="31"/>
      <c r="C512" s="31"/>
      <c r="D512" s="31"/>
      <c r="E512" s="114" t="str">
        <f>IF($C512="","",VLOOKUP($C512,分類コード!$B$1:$C$10,2,0))</f>
        <v/>
      </c>
      <c r="F512" s="30"/>
      <c r="G512" s="28"/>
      <c r="H512" s="11"/>
      <c r="I512" s="28"/>
      <c r="M512" s="31"/>
      <c r="N512" s="31"/>
      <c r="O512" s="31"/>
      <c r="P512" s="31"/>
      <c r="Q512" s="31"/>
      <c r="R512" s="31"/>
      <c r="S512" s="31"/>
      <c r="T512" s="31"/>
      <c r="U512" s="31"/>
      <c r="Y512" s="31"/>
      <c r="Z512" s="31"/>
      <c r="AA512" s="31"/>
    </row>
    <row r="513" spans="1:27" s="6" customFormat="1">
      <c r="A513" s="31"/>
      <c r="B513" s="31"/>
      <c r="C513" s="31"/>
      <c r="D513" s="31"/>
      <c r="E513" s="114" t="str">
        <f>IF($C513="","",VLOOKUP($C513,分類コード!$B$1:$C$10,2,0))</f>
        <v/>
      </c>
      <c r="F513" s="30"/>
      <c r="G513" s="28"/>
      <c r="H513" s="11"/>
      <c r="I513" s="28"/>
      <c r="M513" s="31"/>
      <c r="N513" s="31"/>
      <c r="O513" s="31"/>
      <c r="P513" s="31"/>
      <c r="Q513" s="31"/>
      <c r="R513" s="31"/>
      <c r="S513" s="31"/>
      <c r="T513" s="31"/>
      <c r="U513" s="31"/>
      <c r="Y513" s="31"/>
      <c r="Z513" s="31"/>
      <c r="AA513" s="31"/>
    </row>
    <row r="514" spans="1:27" s="6" customFormat="1">
      <c r="A514" s="31"/>
      <c r="B514" s="31"/>
      <c r="C514" s="31"/>
      <c r="D514" s="31"/>
      <c r="E514" s="114" t="str">
        <f>IF($C514="","",VLOOKUP($C514,分類コード!$B$1:$C$10,2,0))</f>
        <v/>
      </c>
      <c r="F514" s="30"/>
      <c r="G514" s="28"/>
      <c r="H514" s="11"/>
      <c r="I514" s="28"/>
      <c r="M514" s="31"/>
      <c r="N514" s="31"/>
      <c r="O514" s="31"/>
      <c r="P514" s="31"/>
      <c r="Q514" s="31"/>
      <c r="R514" s="31"/>
      <c r="S514" s="31"/>
      <c r="T514" s="31"/>
      <c r="U514" s="31"/>
      <c r="Y514" s="31"/>
      <c r="Z514" s="31"/>
      <c r="AA514" s="31"/>
    </row>
    <row r="515" spans="1:27" s="6" customFormat="1">
      <c r="A515" s="31"/>
      <c r="B515" s="31"/>
      <c r="C515" s="31"/>
      <c r="D515" s="31"/>
      <c r="E515" s="114" t="str">
        <f>IF($C515="","",VLOOKUP($C515,分類コード!$B$1:$C$10,2,0))</f>
        <v/>
      </c>
      <c r="F515" s="30"/>
      <c r="G515" s="28"/>
      <c r="H515" s="11"/>
      <c r="I515" s="28"/>
      <c r="M515" s="31"/>
      <c r="N515" s="31"/>
      <c r="O515" s="31"/>
      <c r="P515" s="31"/>
      <c r="Q515" s="31"/>
      <c r="R515" s="31"/>
      <c r="S515" s="31"/>
      <c r="T515" s="31"/>
      <c r="U515" s="31"/>
      <c r="Y515" s="31"/>
      <c r="Z515" s="31"/>
      <c r="AA515" s="31"/>
    </row>
    <row r="516" spans="1:27" s="6" customFormat="1">
      <c r="A516" s="31"/>
      <c r="B516" s="31"/>
      <c r="C516" s="31"/>
      <c r="D516" s="31"/>
      <c r="E516" s="114" t="str">
        <f>IF($C516="","",VLOOKUP($C516,分類コード!$B$1:$C$10,2,0))</f>
        <v/>
      </c>
      <c r="F516" s="30"/>
      <c r="G516" s="28"/>
      <c r="H516" s="11"/>
      <c r="I516" s="28"/>
      <c r="M516" s="31"/>
      <c r="N516" s="31"/>
      <c r="O516" s="31"/>
      <c r="P516" s="31"/>
      <c r="Q516" s="31"/>
      <c r="R516" s="31"/>
      <c r="S516" s="31"/>
      <c r="T516" s="31"/>
      <c r="U516" s="31"/>
      <c r="Y516" s="31"/>
      <c r="Z516" s="31"/>
      <c r="AA516" s="31"/>
    </row>
    <row r="517" spans="1:27" s="6" customFormat="1">
      <c r="A517" s="31"/>
      <c r="B517" s="31"/>
      <c r="C517" s="31"/>
      <c r="D517" s="31"/>
      <c r="E517" s="114" t="str">
        <f>IF($C517="","",VLOOKUP($C517,分類コード!$B$1:$C$10,2,0))</f>
        <v/>
      </c>
      <c r="F517" s="30"/>
      <c r="G517" s="28"/>
      <c r="H517" s="11"/>
      <c r="I517" s="28"/>
      <c r="M517" s="31"/>
      <c r="N517" s="31"/>
      <c r="O517" s="31"/>
      <c r="P517" s="31"/>
      <c r="Q517" s="31"/>
      <c r="R517" s="31"/>
      <c r="S517" s="31"/>
      <c r="T517" s="31"/>
      <c r="U517" s="31"/>
      <c r="Y517" s="31"/>
      <c r="Z517" s="31"/>
      <c r="AA517" s="31"/>
    </row>
    <row r="518" spans="1:27" s="6" customFormat="1">
      <c r="A518" s="31"/>
      <c r="B518" s="31"/>
      <c r="C518" s="31"/>
      <c r="D518" s="31"/>
      <c r="E518" s="114" t="str">
        <f>IF($C518="","",VLOOKUP($C518,分類コード!$B$1:$C$10,2,0))</f>
        <v/>
      </c>
      <c r="F518" s="30"/>
      <c r="G518" s="28"/>
      <c r="H518" s="11"/>
      <c r="I518" s="28"/>
      <c r="M518" s="31"/>
      <c r="N518" s="31"/>
      <c r="O518" s="31"/>
      <c r="P518" s="31"/>
      <c r="Q518" s="31"/>
      <c r="R518" s="31"/>
      <c r="S518" s="31"/>
      <c r="T518" s="31"/>
      <c r="U518" s="31"/>
      <c r="Y518" s="31"/>
      <c r="Z518" s="31"/>
      <c r="AA518" s="31"/>
    </row>
    <row r="519" spans="1:27" s="6" customFormat="1">
      <c r="A519" s="31"/>
      <c r="B519" s="31"/>
      <c r="C519" s="31"/>
      <c r="D519" s="31"/>
      <c r="E519" s="114" t="str">
        <f>IF($C519="","",VLOOKUP($C519,分類コード!$B$1:$C$10,2,0))</f>
        <v/>
      </c>
      <c r="F519" s="30"/>
      <c r="G519" s="28"/>
      <c r="H519" s="11"/>
      <c r="I519" s="28"/>
      <c r="M519" s="31"/>
      <c r="N519" s="31"/>
      <c r="O519" s="31"/>
      <c r="P519" s="31"/>
      <c r="Q519" s="31"/>
      <c r="R519" s="31"/>
      <c r="S519" s="31"/>
      <c r="T519" s="31"/>
      <c r="U519" s="31"/>
      <c r="Y519" s="31"/>
      <c r="Z519" s="31"/>
      <c r="AA519" s="31"/>
    </row>
    <row r="520" spans="1:27" s="6" customFormat="1">
      <c r="A520" s="31"/>
      <c r="B520" s="31"/>
      <c r="C520" s="31"/>
      <c r="D520" s="31"/>
      <c r="E520" s="114" t="str">
        <f>IF($C520="","",VLOOKUP($C520,分類コード!$B$1:$C$10,2,0))</f>
        <v/>
      </c>
      <c r="F520" s="30"/>
      <c r="G520" s="28"/>
      <c r="H520" s="11"/>
      <c r="I520" s="28"/>
      <c r="M520" s="31"/>
      <c r="N520" s="31"/>
      <c r="O520" s="31"/>
      <c r="P520" s="31"/>
      <c r="Q520" s="31"/>
      <c r="R520" s="31"/>
      <c r="S520" s="31"/>
      <c r="T520" s="31"/>
      <c r="U520" s="31"/>
      <c r="Y520" s="31"/>
      <c r="Z520" s="31"/>
      <c r="AA520" s="31"/>
    </row>
    <row r="521" spans="1:27" s="6" customFormat="1">
      <c r="A521" s="31"/>
      <c r="B521" s="31"/>
      <c r="C521" s="31"/>
      <c r="D521" s="31"/>
      <c r="E521" s="114" t="str">
        <f>IF($C521="","",VLOOKUP($C521,分類コード!$B$1:$C$10,2,0))</f>
        <v/>
      </c>
      <c r="F521" s="30"/>
      <c r="G521" s="28"/>
      <c r="H521" s="11"/>
      <c r="I521" s="28"/>
      <c r="M521" s="31"/>
      <c r="N521" s="31"/>
      <c r="O521" s="31"/>
      <c r="P521" s="31"/>
      <c r="Q521" s="31"/>
      <c r="R521" s="31"/>
      <c r="S521" s="31"/>
      <c r="T521" s="31"/>
      <c r="U521" s="31"/>
      <c r="Y521" s="31"/>
      <c r="Z521" s="31"/>
      <c r="AA521" s="31"/>
    </row>
    <row r="522" spans="1:27" s="6" customFormat="1">
      <c r="A522" s="31"/>
      <c r="B522" s="31"/>
      <c r="C522" s="31"/>
      <c r="D522" s="31"/>
      <c r="E522" s="114" t="str">
        <f>IF($C522="","",VLOOKUP($C522,分類コード!$B$1:$C$10,2,0))</f>
        <v/>
      </c>
      <c r="F522" s="30"/>
      <c r="G522" s="28"/>
      <c r="H522" s="11"/>
      <c r="I522" s="28"/>
      <c r="M522" s="31"/>
      <c r="N522" s="31"/>
      <c r="O522" s="31"/>
      <c r="P522" s="31"/>
      <c r="Q522" s="31"/>
      <c r="R522" s="31"/>
      <c r="S522" s="31"/>
      <c r="T522" s="31"/>
      <c r="U522" s="31"/>
      <c r="Y522" s="31"/>
      <c r="Z522" s="31"/>
      <c r="AA522" s="31"/>
    </row>
    <row r="523" spans="1:27" s="6" customFormat="1">
      <c r="A523" s="31"/>
      <c r="B523" s="31"/>
      <c r="C523" s="31"/>
      <c r="D523" s="31"/>
      <c r="E523" s="114" t="str">
        <f>IF($C523="","",VLOOKUP($C523,分類コード!$B$1:$C$10,2,0))</f>
        <v/>
      </c>
      <c r="F523" s="30"/>
      <c r="G523" s="28"/>
      <c r="H523" s="11"/>
      <c r="I523" s="28"/>
      <c r="M523" s="31"/>
      <c r="N523" s="31"/>
      <c r="O523" s="31"/>
      <c r="P523" s="31"/>
      <c r="Q523" s="31"/>
      <c r="R523" s="31"/>
      <c r="S523" s="31"/>
      <c r="T523" s="31"/>
      <c r="U523" s="31"/>
      <c r="Y523" s="31"/>
      <c r="Z523" s="31"/>
      <c r="AA523" s="31"/>
    </row>
    <row r="524" spans="1:27" s="6" customFormat="1">
      <c r="A524" s="31"/>
      <c r="B524" s="31"/>
      <c r="C524" s="31"/>
      <c r="D524" s="31"/>
      <c r="E524" s="114" t="str">
        <f>IF($C524="","",VLOOKUP($C524,分類コード!$B$1:$C$10,2,0))</f>
        <v/>
      </c>
      <c r="F524" s="30"/>
      <c r="G524" s="28"/>
      <c r="H524" s="11"/>
      <c r="I524" s="28"/>
      <c r="M524" s="31"/>
      <c r="N524" s="31"/>
      <c r="O524" s="31"/>
      <c r="P524" s="31"/>
      <c r="Q524" s="31"/>
      <c r="R524" s="31"/>
      <c r="S524" s="31"/>
      <c r="T524" s="31"/>
      <c r="U524" s="31"/>
      <c r="Y524" s="31"/>
      <c r="Z524" s="31"/>
      <c r="AA524" s="31"/>
    </row>
    <row r="525" spans="1:27" s="6" customFormat="1">
      <c r="A525" s="31"/>
      <c r="B525" s="31"/>
      <c r="C525" s="31"/>
      <c r="D525" s="31"/>
      <c r="E525" s="114" t="str">
        <f>IF($C525="","",VLOOKUP($C525,分類コード!$B$1:$C$10,2,0))</f>
        <v/>
      </c>
      <c r="F525" s="30"/>
      <c r="G525" s="28"/>
      <c r="H525" s="11"/>
      <c r="I525" s="28"/>
      <c r="M525" s="31"/>
      <c r="N525" s="31"/>
      <c r="O525" s="31"/>
      <c r="P525" s="31"/>
      <c r="Q525" s="31"/>
      <c r="R525" s="31"/>
      <c r="S525" s="31"/>
      <c r="T525" s="31"/>
      <c r="U525" s="31"/>
      <c r="Y525" s="31"/>
      <c r="Z525" s="31"/>
      <c r="AA525" s="31"/>
    </row>
    <row r="526" spans="1:27" s="6" customFormat="1">
      <c r="A526" s="31"/>
      <c r="B526" s="31"/>
      <c r="C526" s="31"/>
      <c r="D526" s="31"/>
      <c r="E526" s="114" t="str">
        <f>IF($C526="","",VLOOKUP($C526,分類コード!$B$1:$C$10,2,0))</f>
        <v/>
      </c>
      <c r="F526" s="30"/>
      <c r="G526" s="28"/>
      <c r="H526" s="11"/>
      <c r="I526" s="28"/>
      <c r="M526" s="31"/>
      <c r="N526" s="31"/>
      <c r="O526" s="31"/>
      <c r="P526" s="31"/>
      <c r="Q526" s="31"/>
      <c r="R526" s="31"/>
      <c r="S526" s="31"/>
      <c r="T526" s="31"/>
      <c r="U526" s="31"/>
      <c r="Y526" s="31"/>
      <c r="Z526" s="31"/>
      <c r="AA526" s="31"/>
    </row>
    <row r="527" spans="1:27" s="6" customFormat="1">
      <c r="A527" s="31"/>
      <c r="B527" s="31"/>
      <c r="C527" s="31"/>
      <c r="D527" s="31"/>
      <c r="E527" s="114" t="str">
        <f>IF($C527="","",VLOOKUP($C527,分類コード!$B$1:$C$10,2,0))</f>
        <v/>
      </c>
      <c r="F527" s="30"/>
      <c r="G527" s="28"/>
      <c r="H527" s="11"/>
      <c r="I527" s="28"/>
      <c r="M527" s="31"/>
      <c r="N527" s="31"/>
      <c r="O527" s="31"/>
      <c r="P527" s="31"/>
      <c r="Q527" s="31"/>
      <c r="R527" s="31"/>
      <c r="S527" s="31"/>
      <c r="T527" s="31"/>
      <c r="U527" s="31"/>
      <c r="Y527" s="31"/>
      <c r="Z527" s="31"/>
      <c r="AA527" s="31"/>
    </row>
    <row r="528" spans="1:27" s="6" customFormat="1">
      <c r="A528" s="31"/>
      <c r="B528" s="31"/>
      <c r="C528" s="31"/>
      <c r="D528" s="31"/>
      <c r="E528" s="114" t="str">
        <f>IF($C528="","",VLOOKUP($C528,分類コード!$B$1:$C$10,2,0))</f>
        <v/>
      </c>
      <c r="F528" s="30"/>
      <c r="G528" s="28"/>
      <c r="H528" s="11"/>
      <c r="I528" s="28"/>
      <c r="M528" s="31"/>
      <c r="N528" s="31"/>
      <c r="O528" s="31"/>
      <c r="P528" s="31"/>
      <c r="Q528" s="31"/>
      <c r="R528" s="31"/>
      <c r="S528" s="31"/>
      <c r="T528" s="31"/>
      <c r="U528" s="31"/>
      <c r="Y528" s="31"/>
      <c r="Z528" s="31"/>
      <c r="AA528" s="31"/>
    </row>
    <row r="529" spans="1:27" s="6" customFormat="1">
      <c r="A529" s="31"/>
      <c r="B529" s="31"/>
      <c r="C529" s="31"/>
      <c r="D529" s="31"/>
      <c r="E529" s="114" t="str">
        <f>IF($C529="","",VLOOKUP($C529,分類コード!$B$1:$C$10,2,0))</f>
        <v/>
      </c>
      <c r="F529" s="30"/>
      <c r="G529" s="28"/>
      <c r="H529" s="11"/>
      <c r="I529" s="28"/>
      <c r="M529" s="31"/>
      <c r="N529" s="31"/>
      <c r="O529" s="31"/>
      <c r="P529" s="31"/>
      <c r="Q529" s="31"/>
      <c r="R529" s="31"/>
      <c r="S529" s="31"/>
      <c r="T529" s="31"/>
      <c r="U529" s="31"/>
      <c r="Y529" s="31"/>
      <c r="Z529" s="31"/>
      <c r="AA529" s="31"/>
    </row>
    <row r="530" spans="1:27" s="6" customFormat="1">
      <c r="A530" s="31"/>
      <c r="B530" s="31"/>
      <c r="C530" s="31"/>
      <c r="D530" s="31"/>
      <c r="E530" s="114" t="str">
        <f>IF($C530="","",VLOOKUP($C530,分類コード!$B$1:$C$10,2,0))</f>
        <v/>
      </c>
      <c r="F530" s="30"/>
      <c r="G530" s="28"/>
      <c r="H530" s="11"/>
      <c r="I530" s="28"/>
      <c r="M530" s="31"/>
      <c r="N530" s="31"/>
      <c r="O530" s="31"/>
      <c r="P530" s="31"/>
      <c r="Q530" s="31"/>
      <c r="R530" s="31"/>
      <c r="S530" s="31"/>
      <c r="T530" s="31"/>
      <c r="U530" s="31"/>
      <c r="Y530" s="31"/>
      <c r="Z530" s="31"/>
      <c r="AA530" s="31"/>
    </row>
    <row r="531" spans="1:27" s="6" customFormat="1">
      <c r="A531" s="31"/>
      <c r="B531" s="31"/>
      <c r="C531" s="31"/>
      <c r="D531" s="31"/>
      <c r="E531" s="114" t="str">
        <f>IF($C531="","",VLOOKUP($C531,分類コード!$B$1:$C$10,2,0))</f>
        <v/>
      </c>
      <c r="F531" s="30"/>
      <c r="G531" s="28"/>
      <c r="H531" s="11"/>
      <c r="I531" s="28"/>
      <c r="M531" s="31"/>
      <c r="N531" s="31"/>
      <c r="O531" s="31"/>
      <c r="P531" s="31"/>
      <c r="Q531" s="31"/>
      <c r="R531" s="31"/>
      <c r="S531" s="31"/>
      <c r="T531" s="31"/>
      <c r="U531" s="31"/>
      <c r="Y531" s="31"/>
      <c r="Z531" s="31"/>
      <c r="AA531" s="31"/>
    </row>
    <row r="532" spans="1:27" s="6" customFormat="1">
      <c r="A532" s="31"/>
      <c r="B532" s="31"/>
      <c r="C532" s="31"/>
      <c r="D532" s="31"/>
      <c r="E532" s="114" t="str">
        <f>IF($C532="","",VLOOKUP($C532,分類コード!$B$1:$C$10,2,0))</f>
        <v/>
      </c>
      <c r="F532" s="30"/>
      <c r="G532" s="28"/>
      <c r="H532" s="11"/>
      <c r="I532" s="28"/>
      <c r="M532" s="31"/>
      <c r="N532" s="31"/>
      <c r="O532" s="31"/>
      <c r="P532" s="31"/>
      <c r="Q532" s="31"/>
      <c r="R532" s="31"/>
      <c r="S532" s="31"/>
      <c r="T532" s="31"/>
      <c r="U532" s="31"/>
      <c r="Y532" s="31"/>
      <c r="Z532" s="31"/>
      <c r="AA532" s="31"/>
    </row>
    <row r="533" spans="1:27" s="6" customFormat="1">
      <c r="A533" s="31"/>
      <c r="B533" s="31"/>
      <c r="C533" s="31"/>
      <c r="D533" s="31"/>
      <c r="E533" s="114" t="str">
        <f>IF($C533="","",VLOOKUP($C533,分類コード!$B$1:$C$10,2,0))</f>
        <v/>
      </c>
      <c r="F533" s="30"/>
      <c r="G533" s="28"/>
      <c r="H533" s="11"/>
      <c r="I533" s="28"/>
      <c r="M533" s="31"/>
      <c r="N533" s="31"/>
      <c r="O533" s="31"/>
      <c r="P533" s="31"/>
      <c r="Q533" s="31"/>
      <c r="R533" s="31"/>
      <c r="S533" s="31"/>
      <c r="T533" s="31"/>
      <c r="U533" s="31"/>
      <c r="Y533" s="31"/>
      <c r="Z533" s="31"/>
      <c r="AA533" s="31"/>
    </row>
    <row r="534" spans="1:27" s="6" customFormat="1">
      <c r="A534" s="31"/>
      <c r="B534" s="31"/>
      <c r="C534" s="31"/>
      <c r="D534" s="31"/>
      <c r="E534" s="114" t="str">
        <f>IF($C534="","",VLOOKUP($C534,分類コード!$B$1:$C$10,2,0))</f>
        <v/>
      </c>
      <c r="F534" s="30"/>
      <c r="G534" s="28"/>
      <c r="H534" s="11"/>
      <c r="I534" s="28"/>
      <c r="M534" s="31"/>
      <c r="N534" s="31"/>
      <c r="O534" s="31"/>
      <c r="P534" s="31"/>
      <c r="Q534" s="31"/>
      <c r="R534" s="31"/>
      <c r="S534" s="31"/>
      <c r="T534" s="31"/>
      <c r="U534" s="31"/>
      <c r="Y534" s="31"/>
      <c r="Z534" s="31"/>
      <c r="AA534" s="31"/>
    </row>
    <row r="535" spans="1:27" s="6" customFormat="1">
      <c r="A535" s="31"/>
      <c r="B535" s="31"/>
      <c r="C535" s="31"/>
      <c r="D535" s="31"/>
      <c r="E535" s="114" t="str">
        <f>IF($C535="","",VLOOKUP($C535,分類コード!$B$1:$C$10,2,0))</f>
        <v/>
      </c>
      <c r="F535" s="30"/>
      <c r="G535" s="28"/>
      <c r="H535" s="11"/>
      <c r="I535" s="28"/>
      <c r="M535" s="31"/>
      <c r="N535" s="31"/>
      <c r="O535" s="31"/>
      <c r="P535" s="31"/>
      <c r="Q535" s="31"/>
      <c r="R535" s="31"/>
      <c r="S535" s="31"/>
      <c r="T535" s="31"/>
      <c r="U535" s="31"/>
      <c r="Y535" s="31"/>
      <c r="Z535" s="31"/>
      <c r="AA535" s="31"/>
    </row>
    <row r="536" spans="1:27" s="6" customFormat="1">
      <c r="A536" s="31"/>
      <c r="B536" s="31"/>
      <c r="C536" s="31"/>
      <c r="D536" s="31"/>
      <c r="E536" s="114" t="str">
        <f>IF($C536="","",VLOOKUP($C536,分類コード!$B$1:$C$10,2,0))</f>
        <v/>
      </c>
      <c r="F536" s="30"/>
      <c r="G536" s="28"/>
      <c r="H536" s="11"/>
      <c r="I536" s="28"/>
      <c r="M536" s="31"/>
      <c r="N536" s="31"/>
      <c r="O536" s="31"/>
      <c r="P536" s="31"/>
      <c r="Q536" s="31"/>
      <c r="R536" s="31"/>
      <c r="S536" s="31"/>
      <c r="T536" s="31"/>
      <c r="U536" s="31"/>
      <c r="Y536" s="31"/>
      <c r="Z536" s="31"/>
      <c r="AA536" s="31"/>
    </row>
    <row r="537" spans="1:27" s="6" customFormat="1">
      <c r="A537" s="31"/>
      <c r="B537" s="31"/>
      <c r="C537" s="31"/>
      <c r="D537" s="31"/>
      <c r="E537" s="114" t="str">
        <f>IF($C537="","",VLOOKUP($C537,分類コード!$B$1:$C$10,2,0))</f>
        <v/>
      </c>
      <c r="F537" s="30"/>
      <c r="G537" s="28"/>
      <c r="H537" s="11"/>
      <c r="I537" s="28"/>
      <c r="M537" s="31"/>
      <c r="N537" s="31"/>
      <c r="O537" s="31"/>
      <c r="P537" s="31"/>
      <c r="Q537" s="31"/>
      <c r="R537" s="31"/>
      <c r="S537" s="31"/>
      <c r="T537" s="31"/>
      <c r="U537" s="31"/>
      <c r="Y537" s="31"/>
      <c r="Z537" s="31"/>
      <c r="AA537" s="31"/>
    </row>
    <row r="538" spans="1:27" s="6" customFormat="1">
      <c r="A538" s="31"/>
      <c r="B538" s="31"/>
      <c r="C538" s="31"/>
      <c r="D538" s="31"/>
      <c r="E538" s="114" t="str">
        <f>IF($C538="","",VLOOKUP($C538,分類コード!$B$1:$C$10,2,0))</f>
        <v/>
      </c>
      <c r="F538" s="30"/>
      <c r="G538" s="28"/>
      <c r="H538" s="11"/>
      <c r="I538" s="28"/>
      <c r="M538" s="31"/>
      <c r="N538" s="31"/>
      <c r="O538" s="31"/>
      <c r="P538" s="31"/>
      <c r="Q538" s="31"/>
      <c r="R538" s="31"/>
      <c r="S538" s="31"/>
      <c r="T538" s="31"/>
      <c r="U538" s="31"/>
      <c r="Y538" s="31"/>
      <c r="Z538" s="31"/>
      <c r="AA538" s="31"/>
    </row>
    <row r="539" spans="1:27" s="6" customFormat="1">
      <c r="A539" s="31"/>
      <c r="B539" s="31"/>
      <c r="C539" s="31"/>
      <c r="D539" s="31"/>
      <c r="E539" s="114" t="str">
        <f>IF($C539="","",VLOOKUP($C539,分類コード!$B$1:$C$10,2,0))</f>
        <v/>
      </c>
      <c r="F539" s="30"/>
      <c r="G539" s="28"/>
      <c r="H539" s="11"/>
      <c r="I539" s="28"/>
      <c r="M539" s="31"/>
      <c r="N539" s="31"/>
      <c r="O539" s="31"/>
      <c r="P539" s="31"/>
      <c r="Q539" s="31"/>
      <c r="R539" s="31"/>
      <c r="S539" s="31"/>
      <c r="T539" s="31"/>
      <c r="U539" s="31"/>
      <c r="Y539" s="31"/>
      <c r="Z539" s="31"/>
      <c r="AA539" s="31"/>
    </row>
    <row r="540" spans="1:27" s="6" customFormat="1">
      <c r="A540" s="31"/>
      <c r="B540" s="31"/>
      <c r="C540" s="31"/>
      <c r="D540" s="31"/>
      <c r="E540" s="114" t="str">
        <f>IF($C540="","",VLOOKUP($C540,分類コード!$B$1:$C$10,2,0))</f>
        <v/>
      </c>
      <c r="F540" s="30"/>
      <c r="G540" s="28"/>
      <c r="H540" s="11"/>
      <c r="I540" s="28"/>
      <c r="M540" s="31"/>
      <c r="N540" s="31"/>
      <c r="O540" s="31"/>
      <c r="P540" s="31"/>
      <c r="Q540" s="31"/>
      <c r="R540" s="31"/>
      <c r="S540" s="31"/>
      <c r="T540" s="31"/>
      <c r="U540" s="31"/>
      <c r="Y540" s="31"/>
      <c r="Z540" s="31"/>
      <c r="AA540" s="31"/>
    </row>
    <row r="541" spans="1:27" s="6" customFormat="1">
      <c r="A541" s="31"/>
      <c r="B541" s="31"/>
      <c r="C541" s="31"/>
      <c r="D541" s="31"/>
      <c r="E541" s="114" t="str">
        <f>IF($C541="","",VLOOKUP($C541,分類コード!$B$1:$C$10,2,0))</f>
        <v/>
      </c>
      <c r="F541" s="30"/>
      <c r="G541" s="28"/>
      <c r="H541" s="11"/>
      <c r="I541" s="28"/>
      <c r="M541" s="31"/>
      <c r="N541" s="31"/>
      <c r="O541" s="31"/>
      <c r="P541" s="31"/>
      <c r="Q541" s="31"/>
      <c r="R541" s="31"/>
      <c r="S541" s="31"/>
      <c r="T541" s="31"/>
      <c r="U541" s="31"/>
      <c r="Y541" s="31"/>
      <c r="Z541" s="31"/>
      <c r="AA541" s="31"/>
    </row>
    <row r="542" spans="1:27" s="6" customFormat="1">
      <c r="A542" s="31"/>
      <c r="B542" s="31"/>
      <c r="C542" s="31"/>
      <c r="D542" s="31"/>
      <c r="E542" s="114" t="str">
        <f>IF($C542="","",VLOOKUP($C542,分類コード!$B$1:$C$10,2,0))</f>
        <v/>
      </c>
      <c r="F542" s="30"/>
      <c r="G542" s="28"/>
      <c r="H542" s="11"/>
      <c r="I542" s="28"/>
      <c r="M542" s="31"/>
      <c r="N542" s="31"/>
      <c r="O542" s="31"/>
      <c r="P542" s="31"/>
      <c r="Q542" s="31"/>
      <c r="R542" s="31"/>
      <c r="S542" s="31"/>
      <c r="T542" s="31"/>
      <c r="U542" s="31"/>
      <c r="Y542" s="31"/>
      <c r="Z542" s="31"/>
      <c r="AA542" s="31"/>
    </row>
    <row r="543" spans="1:27" s="6" customFormat="1">
      <c r="A543" s="31"/>
      <c r="B543" s="31"/>
      <c r="C543" s="31"/>
      <c r="D543" s="31"/>
      <c r="E543" s="114" t="str">
        <f>IF($C543="","",VLOOKUP($C543,分類コード!$B$1:$C$10,2,0))</f>
        <v/>
      </c>
      <c r="F543" s="30"/>
      <c r="G543" s="28"/>
      <c r="H543" s="11"/>
      <c r="I543" s="28"/>
      <c r="M543" s="31"/>
      <c r="N543" s="31"/>
      <c r="O543" s="31"/>
      <c r="P543" s="31"/>
      <c r="Q543" s="31"/>
      <c r="R543" s="31"/>
      <c r="S543" s="31"/>
      <c r="T543" s="31"/>
      <c r="U543" s="31"/>
      <c r="Y543" s="31"/>
      <c r="Z543" s="31"/>
      <c r="AA543" s="31"/>
    </row>
    <row r="544" spans="1:27" s="6" customFormat="1">
      <c r="A544" s="31"/>
      <c r="B544" s="31"/>
      <c r="C544" s="31"/>
      <c r="D544" s="31"/>
      <c r="E544" s="114" t="str">
        <f>IF($C544="","",VLOOKUP($C544,分類コード!$B$1:$C$10,2,0))</f>
        <v/>
      </c>
      <c r="F544" s="30"/>
      <c r="G544" s="28"/>
      <c r="H544" s="11"/>
      <c r="I544" s="28"/>
      <c r="M544" s="31"/>
      <c r="N544" s="31"/>
      <c r="O544" s="31"/>
      <c r="P544" s="31"/>
      <c r="Q544" s="31"/>
      <c r="R544" s="31"/>
      <c r="S544" s="31"/>
      <c r="T544" s="31"/>
      <c r="U544" s="31"/>
      <c r="Y544" s="31"/>
      <c r="Z544" s="31"/>
      <c r="AA544" s="31"/>
    </row>
    <row r="545" spans="1:27" s="6" customFormat="1">
      <c r="A545" s="31"/>
      <c r="B545" s="31"/>
      <c r="C545" s="31"/>
      <c r="D545" s="31"/>
      <c r="E545" s="114" t="str">
        <f>IF($C545="","",VLOOKUP($C545,分類コード!$B$1:$C$10,2,0))</f>
        <v/>
      </c>
      <c r="F545" s="30"/>
      <c r="G545" s="28"/>
      <c r="H545" s="11"/>
      <c r="I545" s="28"/>
      <c r="M545" s="31"/>
      <c r="N545" s="31"/>
      <c r="O545" s="31"/>
      <c r="P545" s="31"/>
      <c r="Q545" s="31"/>
      <c r="R545" s="31"/>
      <c r="S545" s="31"/>
      <c r="T545" s="31"/>
      <c r="U545" s="31"/>
      <c r="Y545" s="31"/>
      <c r="Z545" s="31"/>
      <c r="AA545" s="31"/>
    </row>
    <row r="546" spans="1:27" s="6" customFormat="1">
      <c r="A546" s="31"/>
      <c r="B546" s="31"/>
      <c r="C546" s="31"/>
      <c r="D546" s="31"/>
      <c r="E546" s="114" t="str">
        <f>IF($C546="","",VLOOKUP($C546,分類コード!$B$1:$C$10,2,0))</f>
        <v/>
      </c>
      <c r="F546" s="30"/>
      <c r="G546" s="28"/>
      <c r="H546" s="11"/>
      <c r="I546" s="28"/>
      <c r="M546" s="31"/>
      <c r="N546" s="31"/>
      <c r="O546" s="31"/>
      <c r="P546" s="31"/>
      <c r="Q546" s="31"/>
      <c r="R546" s="31"/>
      <c r="S546" s="31"/>
      <c r="T546" s="31"/>
      <c r="U546" s="31"/>
      <c r="Y546" s="31"/>
      <c r="Z546" s="31"/>
      <c r="AA546" s="31"/>
    </row>
    <row r="547" spans="1:27" s="6" customFormat="1">
      <c r="A547" s="31"/>
      <c r="B547" s="31"/>
      <c r="C547" s="31"/>
      <c r="D547" s="31"/>
      <c r="E547" s="114" t="str">
        <f>IF($C547="","",VLOOKUP($C547,分類コード!$B$1:$C$10,2,0))</f>
        <v/>
      </c>
      <c r="F547" s="30"/>
      <c r="G547" s="28"/>
      <c r="H547" s="11"/>
      <c r="I547" s="28"/>
      <c r="M547" s="31"/>
      <c r="N547" s="31"/>
      <c r="O547" s="31"/>
      <c r="P547" s="31"/>
      <c r="Q547" s="31"/>
      <c r="R547" s="31"/>
      <c r="S547" s="31"/>
      <c r="T547" s="31"/>
      <c r="U547" s="31"/>
      <c r="Y547" s="31"/>
      <c r="Z547" s="31"/>
      <c r="AA547" s="31"/>
    </row>
    <row r="548" spans="1:27" s="6" customFormat="1">
      <c r="A548" s="31"/>
      <c r="B548" s="31"/>
      <c r="C548" s="31"/>
      <c r="D548" s="31"/>
      <c r="E548" s="114" t="str">
        <f>IF($C548="","",VLOOKUP($C548,分類コード!$B$1:$C$10,2,0))</f>
        <v/>
      </c>
      <c r="F548" s="30"/>
      <c r="G548" s="28"/>
      <c r="H548" s="11"/>
      <c r="I548" s="28"/>
      <c r="M548" s="31"/>
      <c r="N548" s="31"/>
      <c r="O548" s="31"/>
      <c r="P548" s="31"/>
      <c r="Q548" s="31"/>
      <c r="R548" s="31"/>
      <c r="S548" s="31"/>
      <c r="T548" s="31"/>
      <c r="U548" s="31"/>
      <c r="Y548" s="31"/>
      <c r="Z548" s="31"/>
      <c r="AA548" s="31"/>
    </row>
    <row r="549" spans="1:27" s="6" customFormat="1">
      <c r="A549" s="31"/>
      <c r="B549" s="31"/>
      <c r="C549" s="31"/>
      <c r="D549" s="31"/>
      <c r="E549" s="114" t="str">
        <f>IF($C549="","",VLOOKUP($C549,分類コード!$B$1:$C$10,2,0))</f>
        <v/>
      </c>
      <c r="F549" s="30"/>
      <c r="G549" s="28"/>
      <c r="H549" s="11"/>
      <c r="I549" s="28"/>
      <c r="M549" s="31"/>
      <c r="N549" s="31"/>
      <c r="O549" s="31"/>
      <c r="P549" s="31"/>
      <c r="Q549" s="31"/>
      <c r="R549" s="31"/>
      <c r="S549" s="31"/>
      <c r="T549" s="31"/>
      <c r="U549" s="31"/>
      <c r="Y549" s="31"/>
      <c r="Z549" s="31"/>
      <c r="AA549" s="31"/>
    </row>
    <row r="550" spans="1:27" s="6" customFormat="1">
      <c r="A550" s="31"/>
      <c r="B550" s="31"/>
      <c r="C550" s="31"/>
      <c r="D550" s="31"/>
      <c r="E550" s="114" t="str">
        <f>IF($C550="","",VLOOKUP($C550,分類コード!$B$1:$C$10,2,0))</f>
        <v/>
      </c>
      <c r="F550" s="30"/>
      <c r="G550" s="28"/>
      <c r="H550" s="11"/>
      <c r="I550" s="28"/>
      <c r="M550" s="31"/>
      <c r="N550" s="31"/>
      <c r="O550" s="31"/>
      <c r="P550" s="31"/>
      <c r="Q550" s="31"/>
      <c r="R550" s="31"/>
      <c r="S550" s="31"/>
      <c r="T550" s="31"/>
      <c r="U550" s="31"/>
      <c r="Y550" s="31"/>
      <c r="Z550" s="31"/>
      <c r="AA550" s="31"/>
    </row>
    <row r="551" spans="1:27" s="6" customFormat="1">
      <c r="A551" s="31"/>
      <c r="B551" s="31"/>
      <c r="C551" s="31"/>
      <c r="D551" s="31"/>
      <c r="E551" s="114" t="str">
        <f>IF($C551="","",VLOOKUP($C551,分類コード!$B$1:$C$10,2,0))</f>
        <v/>
      </c>
      <c r="F551" s="30"/>
      <c r="G551" s="28"/>
      <c r="H551" s="11"/>
      <c r="I551" s="28"/>
      <c r="M551" s="31"/>
      <c r="N551" s="31"/>
      <c r="O551" s="31"/>
      <c r="P551" s="31"/>
      <c r="Q551" s="31"/>
      <c r="R551" s="31"/>
      <c r="S551" s="31"/>
      <c r="T551" s="31"/>
      <c r="U551" s="31"/>
      <c r="Y551" s="31"/>
      <c r="Z551" s="31"/>
      <c r="AA551" s="31"/>
    </row>
    <row r="552" spans="1:27" s="6" customFormat="1">
      <c r="A552" s="31"/>
      <c r="B552" s="31"/>
      <c r="C552" s="31"/>
      <c r="D552" s="31"/>
      <c r="E552" s="114" t="str">
        <f>IF($C552="","",VLOOKUP($C552,分類コード!$B$1:$C$10,2,0))</f>
        <v/>
      </c>
      <c r="F552" s="30"/>
      <c r="G552" s="28"/>
      <c r="H552" s="11"/>
      <c r="I552" s="28"/>
      <c r="M552" s="31"/>
      <c r="N552" s="31"/>
      <c r="O552" s="31"/>
      <c r="P552" s="31"/>
      <c r="Q552" s="31"/>
      <c r="R552" s="31"/>
      <c r="S552" s="31"/>
      <c r="T552" s="31"/>
      <c r="U552" s="31"/>
      <c r="Y552" s="31"/>
      <c r="Z552" s="31"/>
      <c r="AA552" s="31"/>
    </row>
    <row r="553" spans="1:27" s="6" customFormat="1">
      <c r="A553" s="31"/>
      <c r="B553" s="31"/>
      <c r="C553" s="31"/>
      <c r="D553" s="31"/>
      <c r="E553" s="114" t="str">
        <f>IF($C553="","",VLOOKUP($C553,分類コード!$B$1:$C$10,2,0))</f>
        <v/>
      </c>
      <c r="F553" s="30"/>
      <c r="G553" s="28"/>
      <c r="H553" s="11"/>
      <c r="I553" s="28"/>
      <c r="M553" s="31"/>
      <c r="N553" s="31"/>
      <c r="O553" s="31"/>
      <c r="P553" s="31"/>
      <c r="Q553" s="31"/>
      <c r="R553" s="31"/>
      <c r="S553" s="31"/>
      <c r="T553" s="31"/>
      <c r="U553" s="31"/>
      <c r="Y553" s="31"/>
      <c r="Z553" s="31"/>
      <c r="AA553" s="31"/>
    </row>
    <row r="554" spans="1:27" s="6" customFormat="1">
      <c r="A554" s="31"/>
      <c r="B554" s="31"/>
      <c r="C554" s="31"/>
      <c r="D554" s="31"/>
      <c r="E554" s="114" t="str">
        <f>IF($C554="","",VLOOKUP($C554,分類コード!$B$1:$C$10,2,0))</f>
        <v/>
      </c>
      <c r="F554" s="30"/>
      <c r="G554" s="28"/>
      <c r="H554" s="11"/>
      <c r="I554" s="28"/>
      <c r="M554" s="31"/>
      <c r="N554" s="31"/>
      <c r="O554" s="31"/>
      <c r="P554" s="31"/>
      <c r="Q554" s="31"/>
      <c r="R554" s="31"/>
      <c r="S554" s="31"/>
      <c r="T554" s="31"/>
      <c r="U554" s="31"/>
      <c r="Y554" s="31"/>
      <c r="Z554" s="31"/>
      <c r="AA554" s="31"/>
    </row>
    <row r="555" spans="1:27" s="6" customFormat="1">
      <c r="A555" s="31"/>
      <c r="B555" s="31"/>
      <c r="C555" s="31"/>
      <c r="D555" s="31"/>
      <c r="E555" s="114" t="str">
        <f>IF($C555="","",VLOOKUP($C555,分類コード!$B$1:$C$10,2,0))</f>
        <v/>
      </c>
      <c r="F555" s="30"/>
      <c r="G555" s="28"/>
      <c r="H555" s="11"/>
      <c r="I555" s="28"/>
      <c r="M555" s="31"/>
      <c r="N555" s="31"/>
      <c r="O555" s="31"/>
      <c r="P555" s="31"/>
      <c r="Q555" s="31"/>
      <c r="R555" s="31"/>
      <c r="S555" s="31"/>
      <c r="T555" s="31"/>
      <c r="U555" s="31"/>
      <c r="Y555" s="31"/>
      <c r="Z555" s="31"/>
      <c r="AA555" s="31"/>
    </row>
    <row r="556" spans="1:27" s="6" customFormat="1">
      <c r="A556" s="31"/>
      <c r="B556" s="31"/>
      <c r="C556" s="31"/>
      <c r="D556" s="31"/>
      <c r="E556" s="114" t="str">
        <f>IF($C556="","",VLOOKUP($C556,分類コード!$B$1:$C$10,2,0))</f>
        <v/>
      </c>
      <c r="F556" s="30"/>
      <c r="G556" s="28"/>
      <c r="H556" s="11"/>
      <c r="I556" s="28"/>
      <c r="M556" s="31"/>
      <c r="N556" s="31"/>
      <c r="O556" s="31"/>
      <c r="P556" s="31"/>
      <c r="Q556" s="31"/>
      <c r="R556" s="31"/>
      <c r="S556" s="31"/>
      <c r="T556" s="31"/>
      <c r="U556" s="31"/>
      <c r="Y556" s="31"/>
      <c r="Z556" s="31"/>
      <c r="AA556" s="31"/>
    </row>
    <row r="557" spans="1:27" s="6" customFormat="1">
      <c r="A557" s="31"/>
      <c r="B557" s="31"/>
      <c r="C557" s="31"/>
      <c r="D557" s="31"/>
      <c r="E557" s="114" t="str">
        <f>IF($C557="","",VLOOKUP($C557,分類コード!$B$1:$C$10,2,0))</f>
        <v/>
      </c>
      <c r="F557" s="30"/>
      <c r="G557" s="28"/>
      <c r="H557" s="11"/>
      <c r="I557" s="28"/>
      <c r="M557" s="31"/>
      <c r="N557" s="31"/>
      <c r="O557" s="31"/>
      <c r="P557" s="31"/>
      <c r="Q557" s="31"/>
      <c r="R557" s="31"/>
      <c r="S557" s="31"/>
      <c r="T557" s="31"/>
      <c r="U557" s="31"/>
      <c r="Y557" s="31"/>
      <c r="Z557" s="31"/>
      <c r="AA557" s="31"/>
    </row>
    <row r="558" spans="1:27" s="6" customFormat="1">
      <c r="A558" s="31"/>
      <c r="B558" s="31"/>
      <c r="C558" s="31"/>
      <c r="D558" s="31"/>
      <c r="E558" s="114" t="str">
        <f>IF($C558="","",VLOOKUP($C558,分類コード!$B$1:$C$10,2,0))</f>
        <v/>
      </c>
      <c r="F558" s="30"/>
      <c r="G558" s="28"/>
      <c r="H558" s="11"/>
      <c r="I558" s="28"/>
      <c r="M558" s="31"/>
      <c r="N558" s="31"/>
      <c r="O558" s="31"/>
      <c r="P558" s="31"/>
      <c r="Q558" s="31"/>
      <c r="R558" s="31"/>
      <c r="S558" s="31"/>
      <c r="T558" s="31"/>
      <c r="U558" s="31"/>
      <c r="Y558" s="31"/>
      <c r="Z558" s="31"/>
      <c r="AA558" s="31"/>
    </row>
    <row r="559" spans="1:27" s="6" customFormat="1">
      <c r="A559" s="31"/>
      <c r="B559" s="31"/>
      <c r="C559" s="31"/>
      <c r="D559" s="31"/>
      <c r="E559" s="114" t="str">
        <f>IF($C559="","",VLOOKUP($C559,分類コード!$B$1:$C$10,2,0))</f>
        <v/>
      </c>
      <c r="F559" s="30"/>
      <c r="G559" s="28"/>
      <c r="H559" s="11"/>
      <c r="I559" s="28"/>
      <c r="M559" s="31"/>
      <c r="N559" s="31"/>
      <c r="O559" s="31"/>
      <c r="P559" s="31"/>
      <c r="Q559" s="31"/>
      <c r="R559" s="31"/>
      <c r="S559" s="31"/>
      <c r="T559" s="31"/>
      <c r="U559" s="31"/>
      <c r="Y559" s="31"/>
      <c r="Z559" s="31"/>
      <c r="AA559" s="31"/>
    </row>
    <row r="560" spans="1:27" s="6" customFormat="1">
      <c r="A560" s="31"/>
      <c r="B560" s="31"/>
      <c r="C560" s="31"/>
      <c r="D560" s="31"/>
      <c r="E560" s="114" t="str">
        <f>IF($C560="","",VLOOKUP($C560,分類コード!$B$1:$C$10,2,0))</f>
        <v/>
      </c>
      <c r="F560" s="30"/>
      <c r="G560" s="28"/>
      <c r="H560" s="11"/>
      <c r="I560" s="28"/>
      <c r="M560" s="31"/>
      <c r="N560" s="31"/>
      <c r="O560" s="31"/>
      <c r="P560" s="31"/>
      <c r="Q560" s="31"/>
      <c r="R560" s="31"/>
      <c r="S560" s="31"/>
      <c r="T560" s="31"/>
      <c r="U560" s="31"/>
      <c r="Y560" s="31"/>
      <c r="Z560" s="31"/>
      <c r="AA560" s="31"/>
    </row>
    <row r="561" spans="1:27" s="6" customFormat="1">
      <c r="A561" s="31"/>
      <c r="B561" s="31"/>
      <c r="C561" s="31"/>
      <c r="D561" s="31"/>
      <c r="E561" s="114" t="str">
        <f>IF($C561="","",VLOOKUP($C561,分類コード!$B$1:$C$10,2,0))</f>
        <v/>
      </c>
      <c r="F561" s="30"/>
      <c r="G561" s="28"/>
      <c r="H561" s="11"/>
      <c r="I561" s="28"/>
      <c r="M561" s="31"/>
      <c r="N561" s="31"/>
      <c r="O561" s="31"/>
      <c r="P561" s="31"/>
      <c r="Q561" s="31"/>
      <c r="R561" s="31"/>
      <c r="S561" s="31"/>
      <c r="T561" s="31"/>
      <c r="U561" s="31"/>
      <c r="Y561" s="31"/>
      <c r="Z561" s="31"/>
      <c r="AA561" s="31"/>
    </row>
    <row r="562" spans="1:27" s="6" customFormat="1">
      <c r="A562" s="31"/>
      <c r="B562" s="31"/>
      <c r="C562" s="31"/>
      <c r="D562" s="31"/>
      <c r="E562" s="114" t="str">
        <f>IF($C562="","",VLOOKUP($C562,分類コード!$B$1:$C$10,2,0))</f>
        <v/>
      </c>
      <c r="F562" s="30"/>
      <c r="G562" s="28"/>
      <c r="H562" s="11"/>
      <c r="I562" s="28"/>
      <c r="M562" s="31"/>
      <c r="N562" s="31"/>
      <c r="O562" s="31"/>
      <c r="P562" s="31"/>
      <c r="Q562" s="31"/>
      <c r="R562" s="31"/>
      <c r="S562" s="31"/>
      <c r="T562" s="31"/>
      <c r="U562" s="31"/>
      <c r="Y562" s="31"/>
      <c r="Z562" s="31"/>
      <c r="AA562" s="31"/>
    </row>
    <row r="563" spans="1:27" s="6" customFormat="1">
      <c r="A563" s="31"/>
      <c r="B563" s="31"/>
      <c r="C563" s="31"/>
      <c r="D563" s="31"/>
      <c r="E563" s="114" t="str">
        <f>IF($C563="","",VLOOKUP($C563,分類コード!$B$1:$C$10,2,0))</f>
        <v/>
      </c>
      <c r="F563" s="30"/>
      <c r="G563" s="28"/>
      <c r="H563" s="11"/>
      <c r="I563" s="28"/>
      <c r="M563" s="31"/>
      <c r="N563" s="31"/>
      <c r="O563" s="31"/>
      <c r="P563" s="31"/>
      <c r="Q563" s="31"/>
      <c r="R563" s="31"/>
      <c r="S563" s="31"/>
      <c r="T563" s="31"/>
      <c r="U563" s="31"/>
      <c r="Y563" s="31"/>
      <c r="Z563" s="31"/>
      <c r="AA563" s="31"/>
    </row>
    <row r="564" spans="1:27" s="6" customFormat="1">
      <c r="A564" s="31"/>
      <c r="B564" s="31"/>
      <c r="C564" s="31"/>
      <c r="D564" s="31"/>
      <c r="E564" s="114" t="str">
        <f>IF($C564="","",VLOOKUP($C564,分類コード!$B$1:$C$10,2,0))</f>
        <v/>
      </c>
      <c r="F564" s="30"/>
      <c r="G564" s="28"/>
      <c r="H564" s="11"/>
      <c r="I564" s="28"/>
      <c r="M564" s="31"/>
      <c r="N564" s="31"/>
      <c r="O564" s="31"/>
      <c r="P564" s="31"/>
      <c r="Q564" s="31"/>
      <c r="R564" s="31"/>
      <c r="S564" s="31"/>
      <c r="T564" s="31"/>
      <c r="U564" s="31"/>
      <c r="Y564" s="31"/>
      <c r="Z564" s="31"/>
      <c r="AA564" s="31"/>
    </row>
    <row r="565" spans="1:27" s="6" customFormat="1">
      <c r="A565" s="31"/>
      <c r="B565" s="31"/>
      <c r="C565" s="31"/>
      <c r="D565" s="31"/>
      <c r="E565" s="114" t="str">
        <f>IF($C565="","",VLOOKUP($C565,分類コード!$B$1:$C$10,2,0))</f>
        <v/>
      </c>
      <c r="F565" s="30"/>
      <c r="G565" s="28"/>
      <c r="H565" s="11"/>
      <c r="I565" s="28"/>
      <c r="M565" s="31"/>
      <c r="N565" s="31"/>
      <c r="O565" s="31"/>
      <c r="P565" s="31"/>
      <c r="Q565" s="31"/>
      <c r="R565" s="31"/>
      <c r="S565" s="31"/>
      <c r="T565" s="31"/>
      <c r="U565" s="31"/>
      <c r="Y565" s="31"/>
      <c r="Z565" s="31"/>
      <c r="AA565" s="31"/>
    </row>
    <row r="566" spans="1:27" s="6" customFormat="1">
      <c r="A566" s="31"/>
      <c r="B566" s="31"/>
      <c r="C566" s="31"/>
      <c r="D566" s="31"/>
      <c r="E566" s="114" t="str">
        <f>IF($C566="","",VLOOKUP($C566,分類コード!$B$1:$C$10,2,0))</f>
        <v/>
      </c>
      <c r="F566" s="30"/>
      <c r="G566" s="28"/>
      <c r="H566" s="11"/>
      <c r="I566" s="28"/>
      <c r="M566" s="31"/>
      <c r="N566" s="31"/>
      <c r="O566" s="31"/>
      <c r="P566" s="31"/>
      <c r="Q566" s="31"/>
      <c r="R566" s="31"/>
      <c r="S566" s="31"/>
      <c r="T566" s="31"/>
      <c r="U566" s="31"/>
      <c r="Y566" s="31"/>
      <c r="Z566" s="31"/>
      <c r="AA566" s="31"/>
    </row>
    <row r="567" spans="1:27" s="6" customFormat="1">
      <c r="A567" s="31"/>
      <c r="B567" s="31"/>
      <c r="C567" s="31"/>
      <c r="D567" s="31"/>
      <c r="E567" s="114" t="str">
        <f>IF($C567="","",VLOOKUP($C567,分類コード!$B$1:$C$10,2,0))</f>
        <v/>
      </c>
      <c r="F567" s="30"/>
      <c r="G567" s="28"/>
      <c r="H567" s="11"/>
      <c r="I567" s="28"/>
      <c r="M567" s="31"/>
      <c r="N567" s="31"/>
      <c r="O567" s="31"/>
      <c r="P567" s="31"/>
      <c r="Q567" s="31"/>
      <c r="R567" s="31"/>
      <c r="S567" s="31"/>
      <c r="T567" s="31"/>
      <c r="U567" s="31"/>
      <c r="Y567" s="31"/>
      <c r="Z567" s="31"/>
      <c r="AA567" s="31"/>
    </row>
    <row r="568" spans="1:27" s="6" customFormat="1">
      <c r="A568" s="31"/>
      <c r="B568" s="31"/>
      <c r="C568" s="31"/>
      <c r="D568" s="31"/>
      <c r="E568" s="114" t="str">
        <f>IF($C568="","",VLOOKUP($C568,分類コード!$B$1:$C$10,2,0))</f>
        <v/>
      </c>
      <c r="F568" s="30"/>
      <c r="G568" s="28"/>
      <c r="H568" s="11"/>
      <c r="I568" s="28"/>
      <c r="M568" s="31"/>
      <c r="N568" s="31"/>
      <c r="O568" s="31"/>
      <c r="P568" s="31"/>
      <c r="Q568" s="31"/>
      <c r="R568" s="31"/>
      <c r="S568" s="31"/>
      <c r="T568" s="31"/>
      <c r="U568" s="31"/>
      <c r="Y568" s="31"/>
      <c r="Z568" s="31"/>
      <c r="AA568" s="31"/>
    </row>
    <row r="569" spans="1:27" s="6" customFormat="1">
      <c r="A569" s="31"/>
      <c r="B569" s="31"/>
      <c r="C569" s="31"/>
      <c r="D569" s="31"/>
      <c r="E569" s="114" t="str">
        <f>IF($C569="","",VLOOKUP($C569,分類コード!$B$1:$C$10,2,0))</f>
        <v/>
      </c>
      <c r="F569" s="30"/>
      <c r="G569" s="28"/>
      <c r="H569" s="11"/>
      <c r="I569" s="28"/>
      <c r="M569" s="31"/>
      <c r="N569" s="31"/>
      <c r="O569" s="31"/>
      <c r="P569" s="31"/>
      <c r="Q569" s="31"/>
      <c r="R569" s="31"/>
      <c r="S569" s="31"/>
      <c r="T569" s="31"/>
      <c r="U569" s="31"/>
      <c r="Y569" s="31"/>
      <c r="Z569" s="31"/>
      <c r="AA569" s="31"/>
    </row>
    <row r="570" spans="1:27" s="6" customFormat="1">
      <c r="A570" s="31"/>
      <c r="B570" s="31"/>
      <c r="C570" s="31"/>
      <c r="D570" s="31"/>
      <c r="E570" s="114" t="str">
        <f>IF($C570="","",VLOOKUP($C570,分類コード!$B$1:$C$10,2,0))</f>
        <v/>
      </c>
      <c r="F570" s="30"/>
      <c r="G570" s="28"/>
      <c r="H570" s="11"/>
      <c r="I570" s="28"/>
      <c r="M570" s="31"/>
      <c r="N570" s="31"/>
      <c r="O570" s="31"/>
      <c r="P570" s="31"/>
      <c r="Q570" s="31"/>
      <c r="R570" s="31"/>
      <c r="S570" s="31"/>
      <c r="T570" s="31"/>
      <c r="U570" s="31"/>
      <c r="Y570" s="31"/>
      <c r="Z570" s="31"/>
      <c r="AA570" s="31"/>
    </row>
    <row r="571" spans="1:27" s="6" customFormat="1">
      <c r="A571" s="31"/>
      <c r="B571" s="31"/>
      <c r="C571" s="31"/>
      <c r="D571" s="31"/>
      <c r="E571" s="114" t="str">
        <f>IF($C571="","",VLOOKUP($C571,分類コード!$B$1:$C$10,2,0))</f>
        <v/>
      </c>
      <c r="F571" s="30"/>
      <c r="G571" s="28"/>
      <c r="H571" s="11"/>
      <c r="I571" s="28"/>
      <c r="M571" s="31"/>
      <c r="N571" s="31"/>
      <c r="O571" s="31"/>
      <c r="P571" s="31"/>
      <c r="Q571" s="31"/>
      <c r="R571" s="31"/>
      <c r="S571" s="31"/>
      <c r="T571" s="31"/>
      <c r="U571" s="31"/>
      <c r="Y571" s="31"/>
      <c r="Z571" s="31"/>
      <c r="AA571" s="31"/>
    </row>
    <row r="572" spans="1:27" s="6" customFormat="1">
      <c r="A572" s="31"/>
      <c r="B572" s="31"/>
      <c r="C572" s="31"/>
      <c r="D572" s="31"/>
      <c r="E572" s="114" t="str">
        <f>IF($C572="","",VLOOKUP($C572,分類コード!$B$1:$C$10,2,0))</f>
        <v/>
      </c>
      <c r="F572" s="30"/>
      <c r="G572" s="28"/>
      <c r="H572" s="11"/>
      <c r="I572" s="28"/>
      <c r="M572" s="31"/>
      <c r="N572" s="31"/>
      <c r="O572" s="31"/>
      <c r="P572" s="31"/>
      <c r="Q572" s="31"/>
      <c r="R572" s="31"/>
      <c r="S572" s="31"/>
      <c r="T572" s="31"/>
      <c r="U572" s="31"/>
      <c r="Y572" s="31"/>
      <c r="Z572" s="31"/>
      <c r="AA572" s="31"/>
    </row>
    <row r="573" spans="1:27" s="6" customFormat="1">
      <c r="A573" s="31"/>
      <c r="B573" s="31"/>
      <c r="C573" s="31"/>
      <c r="D573" s="31"/>
      <c r="E573" s="114" t="str">
        <f>IF($C573="","",VLOOKUP($C573,分類コード!$B$1:$C$10,2,0))</f>
        <v/>
      </c>
      <c r="F573" s="30"/>
      <c r="G573" s="28"/>
      <c r="H573" s="11"/>
      <c r="I573" s="28"/>
      <c r="M573" s="31"/>
      <c r="N573" s="31"/>
      <c r="O573" s="31"/>
      <c r="P573" s="31"/>
      <c r="Q573" s="31"/>
      <c r="R573" s="31"/>
      <c r="S573" s="31"/>
      <c r="T573" s="31"/>
      <c r="U573" s="31"/>
      <c r="Y573" s="31"/>
      <c r="Z573" s="31"/>
      <c r="AA573" s="31"/>
    </row>
    <row r="574" spans="1:27" s="6" customFormat="1">
      <c r="A574" s="31"/>
      <c r="B574" s="31"/>
      <c r="C574" s="31"/>
      <c r="D574" s="31"/>
      <c r="E574" s="114" t="str">
        <f>IF($C574="","",VLOOKUP($C574,分類コード!$B$1:$C$10,2,0))</f>
        <v/>
      </c>
      <c r="F574" s="30"/>
      <c r="G574" s="28"/>
      <c r="H574" s="11"/>
      <c r="I574" s="28"/>
      <c r="M574" s="31"/>
      <c r="N574" s="31"/>
      <c r="O574" s="31"/>
      <c r="P574" s="31"/>
      <c r="Q574" s="31"/>
      <c r="R574" s="31"/>
      <c r="S574" s="31"/>
      <c r="T574" s="31"/>
      <c r="U574" s="31"/>
      <c r="Y574" s="31"/>
      <c r="Z574" s="31"/>
      <c r="AA574" s="31"/>
    </row>
    <row r="575" spans="1:27" s="6" customFormat="1">
      <c r="A575" s="31"/>
      <c r="B575" s="31"/>
      <c r="C575" s="31"/>
      <c r="D575" s="31"/>
      <c r="E575" s="114" t="str">
        <f>IF($C575="","",VLOOKUP($C575,分類コード!$B$1:$C$10,2,0))</f>
        <v/>
      </c>
      <c r="F575" s="30"/>
      <c r="G575" s="28"/>
      <c r="H575" s="11"/>
      <c r="I575" s="28"/>
      <c r="M575" s="31"/>
      <c r="N575" s="31"/>
      <c r="O575" s="31"/>
      <c r="P575" s="31"/>
      <c r="Q575" s="31"/>
      <c r="R575" s="31"/>
      <c r="S575" s="31"/>
      <c r="T575" s="31"/>
      <c r="U575" s="31"/>
      <c r="Y575" s="31"/>
      <c r="Z575" s="31"/>
      <c r="AA575" s="31"/>
    </row>
    <row r="576" spans="1:27" s="6" customFormat="1">
      <c r="A576" s="31"/>
      <c r="B576" s="31"/>
      <c r="C576" s="31"/>
      <c r="D576" s="31"/>
      <c r="E576" s="114" t="str">
        <f>IF($C576="","",VLOOKUP($C576,分類コード!$B$1:$C$10,2,0))</f>
        <v/>
      </c>
      <c r="F576" s="30"/>
      <c r="G576" s="28"/>
      <c r="H576" s="11"/>
      <c r="I576" s="28"/>
      <c r="M576" s="31"/>
      <c r="N576" s="31"/>
      <c r="O576" s="31"/>
      <c r="P576" s="31"/>
      <c r="Q576" s="31"/>
      <c r="R576" s="31"/>
      <c r="S576" s="31"/>
      <c r="T576" s="31"/>
      <c r="U576" s="31"/>
      <c r="Y576" s="31"/>
      <c r="Z576" s="31"/>
      <c r="AA576" s="31"/>
    </row>
    <row r="577" spans="1:27" s="6" customFormat="1">
      <c r="A577" s="31"/>
      <c r="B577" s="31"/>
      <c r="C577" s="31"/>
      <c r="D577" s="31"/>
      <c r="E577" s="114" t="str">
        <f>IF($C577="","",VLOOKUP($C577,分類コード!$B$1:$C$10,2,0))</f>
        <v/>
      </c>
      <c r="F577" s="30"/>
      <c r="G577" s="28"/>
      <c r="H577" s="11"/>
      <c r="I577" s="28"/>
      <c r="M577" s="31"/>
      <c r="N577" s="31"/>
      <c r="O577" s="31"/>
      <c r="P577" s="31"/>
      <c r="Q577" s="31"/>
      <c r="R577" s="31"/>
      <c r="S577" s="31"/>
      <c r="T577" s="31"/>
      <c r="U577" s="31"/>
      <c r="Y577" s="31"/>
      <c r="Z577" s="31"/>
      <c r="AA577" s="31"/>
    </row>
    <row r="578" spans="1:27" s="6" customFormat="1">
      <c r="A578" s="31"/>
      <c r="B578" s="31"/>
      <c r="C578" s="31"/>
      <c r="D578" s="31"/>
      <c r="E578" s="114" t="str">
        <f>IF($C578="","",VLOOKUP($C578,分類コード!$B$1:$C$10,2,0))</f>
        <v/>
      </c>
      <c r="F578" s="30"/>
      <c r="G578" s="28"/>
      <c r="H578" s="11"/>
      <c r="I578" s="28"/>
      <c r="M578" s="31"/>
      <c r="N578" s="31"/>
      <c r="O578" s="31"/>
      <c r="P578" s="31"/>
      <c r="Q578" s="31"/>
      <c r="R578" s="31"/>
      <c r="S578" s="31"/>
      <c r="T578" s="31"/>
      <c r="U578" s="31"/>
      <c r="Y578" s="31"/>
      <c r="Z578" s="31"/>
      <c r="AA578" s="31"/>
    </row>
    <row r="579" spans="1:27" s="6" customFormat="1">
      <c r="A579" s="31"/>
      <c r="B579" s="31"/>
      <c r="C579" s="31"/>
      <c r="D579" s="31"/>
      <c r="E579" s="114" t="str">
        <f>IF($C579="","",VLOOKUP($C579,分類コード!$B$1:$C$10,2,0))</f>
        <v/>
      </c>
      <c r="F579" s="30"/>
      <c r="G579" s="28"/>
      <c r="H579" s="11"/>
      <c r="I579" s="28"/>
      <c r="M579" s="31"/>
      <c r="N579" s="31"/>
      <c r="O579" s="31"/>
      <c r="P579" s="31"/>
      <c r="Q579" s="31"/>
      <c r="R579" s="31"/>
      <c r="S579" s="31"/>
      <c r="T579" s="31"/>
      <c r="U579" s="31"/>
      <c r="Y579" s="31"/>
      <c r="Z579" s="31"/>
      <c r="AA579" s="31"/>
    </row>
    <row r="580" spans="1:27" s="6" customFormat="1">
      <c r="A580" s="31"/>
      <c r="B580" s="31"/>
      <c r="C580" s="31"/>
      <c r="D580" s="31"/>
      <c r="E580" s="114" t="str">
        <f>IF($C580="","",VLOOKUP($C580,分類コード!$B$1:$C$10,2,0))</f>
        <v/>
      </c>
      <c r="F580" s="30"/>
      <c r="G580" s="28"/>
      <c r="H580" s="11"/>
      <c r="I580" s="28"/>
      <c r="M580" s="31"/>
      <c r="N580" s="31"/>
      <c r="O580" s="31"/>
      <c r="P580" s="31"/>
      <c r="Q580" s="31"/>
      <c r="R580" s="31"/>
      <c r="S580" s="31"/>
      <c r="T580" s="31"/>
      <c r="U580" s="31"/>
      <c r="Y580" s="31"/>
      <c r="Z580" s="31"/>
      <c r="AA580" s="31"/>
    </row>
    <row r="581" spans="1:27" s="6" customFormat="1">
      <c r="A581" s="31"/>
      <c r="B581" s="31"/>
      <c r="C581" s="31"/>
      <c r="D581" s="31"/>
      <c r="E581" s="114" t="str">
        <f>IF($C581="","",VLOOKUP($C581,分類コード!$B$1:$C$10,2,0))</f>
        <v/>
      </c>
      <c r="F581" s="30"/>
      <c r="G581" s="28"/>
      <c r="H581" s="11"/>
      <c r="I581" s="28"/>
      <c r="M581" s="31"/>
      <c r="N581" s="31"/>
      <c r="O581" s="31"/>
      <c r="P581" s="31"/>
      <c r="Q581" s="31"/>
      <c r="R581" s="31"/>
      <c r="S581" s="31"/>
      <c r="T581" s="31"/>
      <c r="U581" s="31"/>
      <c r="Y581" s="31"/>
      <c r="Z581" s="31"/>
      <c r="AA581" s="31"/>
    </row>
    <row r="582" spans="1:27" s="6" customFormat="1">
      <c r="A582" s="31"/>
      <c r="B582" s="31"/>
      <c r="C582" s="31"/>
      <c r="D582" s="31"/>
      <c r="E582" s="114" t="str">
        <f>IF($C582="","",VLOOKUP($C582,分類コード!$B$1:$C$10,2,0))</f>
        <v/>
      </c>
      <c r="F582" s="30"/>
      <c r="G582" s="28"/>
      <c r="H582" s="11"/>
      <c r="I582" s="28"/>
      <c r="M582" s="31"/>
      <c r="N582" s="31"/>
      <c r="O582" s="31"/>
      <c r="P582" s="31"/>
      <c r="Q582" s="31"/>
      <c r="R582" s="31"/>
      <c r="S582" s="31"/>
      <c r="T582" s="31"/>
      <c r="U582" s="31"/>
      <c r="Y582" s="31"/>
      <c r="Z582" s="31"/>
      <c r="AA582" s="31"/>
    </row>
    <row r="583" spans="1:27" s="6" customFormat="1">
      <c r="A583" s="31"/>
      <c r="B583" s="31"/>
      <c r="C583" s="31"/>
      <c r="D583" s="31"/>
      <c r="E583" s="114" t="str">
        <f>IF($C583="","",VLOOKUP($C583,分類コード!$B$1:$C$10,2,0))</f>
        <v/>
      </c>
      <c r="F583" s="30"/>
      <c r="G583" s="28"/>
      <c r="H583" s="11"/>
      <c r="I583" s="28"/>
      <c r="M583" s="31"/>
      <c r="N583" s="31"/>
      <c r="O583" s="31"/>
      <c r="P583" s="31"/>
      <c r="Q583" s="31"/>
      <c r="R583" s="31"/>
      <c r="S583" s="31"/>
      <c r="T583" s="31"/>
      <c r="U583" s="31"/>
      <c r="Y583" s="31"/>
      <c r="Z583" s="31"/>
      <c r="AA583" s="31"/>
    </row>
    <row r="584" spans="1:27" s="6" customFormat="1">
      <c r="A584" s="31"/>
      <c r="B584" s="31"/>
      <c r="C584" s="31"/>
      <c r="D584" s="31"/>
      <c r="E584" s="114" t="str">
        <f>IF($C584="","",VLOOKUP($C584,分類コード!$B$1:$C$10,2,0))</f>
        <v/>
      </c>
      <c r="F584" s="30"/>
      <c r="G584" s="28"/>
      <c r="H584" s="11"/>
      <c r="I584" s="28"/>
      <c r="M584" s="31"/>
      <c r="N584" s="31"/>
      <c r="O584" s="31"/>
      <c r="P584" s="31"/>
      <c r="Q584" s="31"/>
      <c r="R584" s="31"/>
      <c r="S584" s="31"/>
      <c r="T584" s="31"/>
      <c r="U584" s="31"/>
      <c r="Y584" s="31"/>
      <c r="Z584" s="31"/>
      <c r="AA584" s="31"/>
    </row>
    <row r="585" spans="1:27" s="6" customFormat="1">
      <c r="A585" s="31"/>
      <c r="B585" s="31"/>
      <c r="C585" s="31"/>
      <c r="D585" s="31"/>
      <c r="E585" s="114" t="str">
        <f>IF($C585="","",VLOOKUP($C585,分類コード!$B$1:$C$10,2,0))</f>
        <v/>
      </c>
      <c r="F585" s="30"/>
      <c r="G585" s="28"/>
      <c r="H585" s="11"/>
      <c r="I585" s="28"/>
      <c r="M585" s="31"/>
      <c r="N585" s="31"/>
      <c r="O585" s="31"/>
      <c r="P585" s="31"/>
      <c r="Q585" s="31"/>
      <c r="R585" s="31"/>
      <c r="S585" s="31"/>
      <c r="T585" s="31"/>
      <c r="U585" s="31"/>
      <c r="Y585" s="31"/>
      <c r="Z585" s="31"/>
      <c r="AA585" s="31"/>
    </row>
    <row r="586" spans="1:27" s="6" customFormat="1">
      <c r="A586" s="31"/>
      <c r="B586" s="31"/>
      <c r="C586" s="31"/>
      <c r="D586" s="31"/>
      <c r="E586" s="114" t="str">
        <f>IF($C586="","",VLOOKUP($C586,分類コード!$B$1:$C$10,2,0))</f>
        <v/>
      </c>
      <c r="F586" s="30"/>
      <c r="G586" s="28"/>
      <c r="H586" s="11"/>
      <c r="I586" s="28"/>
      <c r="M586" s="31"/>
      <c r="N586" s="31"/>
      <c r="O586" s="31"/>
      <c r="P586" s="31"/>
      <c r="Q586" s="31"/>
      <c r="R586" s="31"/>
      <c r="S586" s="31"/>
      <c r="T586" s="31"/>
      <c r="U586" s="31"/>
      <c r="Y586" s="31"/>
      <c r="Z586" s="31"/>
      <c r="AA586" s="31"/>
    </row>
    <row r="587" spans="1:27" s="6" customFormat="1">
      <c r="A587" s="31"/>
      <c r="B587" s="31"/>
      <c r="C587" s="31"/>
      <c r="D587" s="31"/>
      <c r="E587" s="114" t="str">
        <f>IF($C587="","",VLOOKUP($C587,分類コード!$B$1:$C$10,2,0))</f>
        <v/>
      </c>
      <c r="F587" s="30"/>
      <c r="G587" s="28"/>
      <c r="H587" s="11"/>
      <c r="I587" s="28"/>
      <c r="M587" s="31"/>
      <c r="N587" s="31"/>
      <c r="O587" s="31"/>
      <c r="P587" s="31"/>
      <c r="Q587" s="31"/>
      <c r="R587" s="31"/>
      <c r="S587" s="31"/>
      <c r="T587" s="31"/>
      <c r="U587" s="31"/>
      <c r="Y587" s="31"/>
      <c r="Z587" s="31"/>
      <c r="AA587" s="31"/>
    </row>
    <row r="588" spans="1:27" s="6" customFormat="1">
      <c r="A588" s="31"/>
      <c r="B588" s="31"/>
      <c r="C588" s="31"/>
      <c r="D588" s="31"/>
      <c r="E588" s="114" t="str">
        <f>IF($C588="","",VLOOKUP($C588,分類コード!$B$1:$C$10,2,0))</f>
        <v/>
      </c>
      <c r="F588" s="30"/>
      <c r="G588" s="28"/>
      <c r="H588" s="11"/>
      <c r="I588" s="28"/>
      <c r="M588" s="31"/>
      <c r="N588" s="31"/>
      <c r="O588" s="31"/>
      <c r="P588" s="31"/>
      <c r="Q588" s="31"/>
      <c r="R588" s="31"/>
      <c r="S588" s="31"/>
      <c r="T588" s="31"/>
      <c r="U588" s="31"/>
      <c r="Y588" s="31"/>
      <c r="Z588" s="31"/>
      <c r="AA588" s="31"/>
    </row>
    <row r="589" spans="1:27" s="6" customFormat="1">
      <c r="A589" s="31"/>
      <c r="B589" s="31"/>
      <c r="C589" s="31"/>
      <c r="D589" s="31"/>
      <c r="E589" s="114" t="str">
        <f>IF($C589="","",VLOOKUP($C589,分類コード!$B$1:$C$10,2,0))</f>
        <v/>
      </c>
      <c r="F589" s="30"/>
      <c r="G589" s="28"/>
      <c r="H589" s="11"/>
      <c r="I589" s="28"/>
      <c r="M589" s="31"/>
      <c r="N589" s="31"/>
      <c r="O589" s="31"/>
      <c r="P589" s="31"/>
      <c r="Q589" s="31"/>
      <c r="R589" s="31"/>
      <c r="S589" s="31"/>
      <c r="T589" s="31"/>
      <c r="U589" s="31"/>
      <c r="Y589" s="31"/>
      <c r="Z589" s="31"/>
      <c r="AA589" s="31"/>
    </row>
    <row r="590" spans="1:27" s="6" customFormat="1">
      <c r="A590" s="31"/>
      <c r="B590" s="31"/>
      <c r="C590" s="31"/>
      <c r="D590" s="31"/>
      <c r="E590" s="114" t="str">
        <f>IF($C590="","",VLOOKUP($C590,分類コード!$B$1:$C$10,2,0))</f>
        <v/>
      </c>
      <c r="F590" s="30"/>
      <c r="G590" s="28"/>
      <c r="H590" s="11"/>
      <c r="I590" s="28"/>
      <c r="M590" s="31"/>
      <c r="N590" s="31"/>
      <c r="O590" s="31"/>
      <c r="P590" s="31"/>
      <c r="Q590" s="31"/>
      <c r="R590" s="31"/>
      <c r="S590" s="31"/>
      <c r="T590" s="31"/>
      <c r="U590" s="31"/>
      <c r="Y590" s="31"/>
      <c r="Z590" s="31"/>
      <c r="AA590" s="31"/>
    </row>
    <row r="591" spans="1:27" s="6" customFormat="1">
      <c r="A591" s="31"/>
      <c r="B591" s="31"/>
      <c r="C591" s="31"/>
      <c r="D591" s="31"/>
      <c r="E591" s="114" t="str">
        <f>IF($C591="","",VLOOKUP($C591,分類コード!$B$1:$C$10,2,0))</f>
        <v/>
      </c>
      <c r="F591" s="30"/>
      <c r="G591" s="28"/>
      <c r="H591" s="11"/>
      <c r="I591" s="28"/>
      <c r="M591" s="31"/>
      <c r="N591" s="31"/>
      <c r="O591" s="31"/>
      <c r="P591" s="31"/>
      <c r="Q591" s="31"/>
      <c r="R591" s="31"/>
      <c r="S591" s="31"/>
      <c r="T591" s="31"/>
      <c r="U591" s="31"/>
      <c r="Y591" s="31"/>
      <c r="Z591" s="31"/>
      <c r="AA591" s="31"/>
    </row>
    <row r="592" spans="1:27" s="6" customFormat="1">
      <c r="A592" s="31"/>
      <c r="B592" s="31"/>
      <c r="C592" s="31"/>
      <c r="D592" s="31"/>
      <c r="E592" s="114" t="str">
        <f>IF($C592="","",VLOOKUP($C592,分類コード!$B$1:$C$10,2,0))</f>
        <v/>
      </c>
      <c r="F592" s="30"/>
      <c r="G592" s="28"/>
      <c r="H592" s="11"/>
      <c r="I592" s="28"/>
      <c r="M592" s="31"/>
      <c r="N592" s="31"/>
      <c r="O592" s="31"/>
      <c r="P592" s="31"/>
      <c r="Q592" s="31"/>
      <c r="R592" s="31"/>
      <c r="S592" s="31"/>
      <c r="T592" s="31"/>
      <c r="U592" s="31"/>
      <c r="Y592" s="31"/>
      <c r="Z592" s="31"/>
      <c r="AA592" s="31"/>
    </row>
    <row r="593" spans="1:27" s="6" customFormat="1">
      <c r="A593" s="31"/>
      <c r="B593" s="31"/>
      <c r="C593" s="31"/>
      <c r="D593" s="31"/>
      <c r="E593" s="114" t="str">
        <f>IF($C593="","",VLOOKUP($C593,分類コード!$B$1:$C$10,2,0))</f>
        <v/>
      </c>
      <c r="F593" s="30"/>
      <c r="G593" s="28"/>
      <c r="H593" s="11"/>
      <c r="I593" s="28"/>
      <c r="M593" s="31"/>
      <c r="N593" s="31"/>
      <c r="O593" s="31"/>
      <c r="P593" s="31"/>
      <c r="Q593" s="31"/>
      <c r="R593" s="31"/>
      <c r="S593" s="31"/>
      <c r="T593" s="31"/>
      <c r="U593" s="31"/>
      <c r="Y593" s="31"/>
      <c r="Z593" s="31"/>
      <c r="AA593" s="31"/>
    </row>
    <row r="594" spans="1:27" s="6" customFormat="1">
      <c r="A594" s="31"/>
      <c r="B594" s="31"/>
      <c r="C594" s="31"/>
      <c r="D594" s="31"/>
      <c r="E594" s="114" t="str">
        <f>IF($C594="","",VLOOKUP($C594,分類コード!$B$1:$C$10,2,0))</f>
        <v/>
      </c>
      <c r="F594" s="30"/>
      <c r="G594" s="28"/>
      <c r="H594" s="11"/>
      <c r="I594" s="28"/>
      <c r="M594" s="31"/>
      <c r="N594" s="31"/>
      <c r="O594" s="31"/>
      <c r="P594" s="31"/>
      <c r="Q594" s="31"/>
      <c r="R594" s="31"/>
      <c r="S594" s="31"/>
      <c r="T594" s="31"/>
      <c r="U594" s="31"/>
      <c r="Y594" s="31"/>
      <c r="Z594" s="31"/>
      <c r="AA594" s="31"/>
    </row>
    <row r="595" spans="1:27" s="6" customFormat="1">
      <c r="A595" s="31"/>
      <c r="B595" s="31"/>
      <c r="C595" s="31"/>
      <c r="D595" s="31"/>
      <c r="E595" s="114" t="str">
        <f>IF($C595="","",VLOOKUP($C595,分類コード!$B$1:$C$10,2,0))</f>
        <v/>
      </c>
      <c r="F595" s="30"/>
      <c r="G595" s="28"/>
      <c r="H595" s="11"/>
      <c r="I595" s="28"/>
      <c r="M595" s="31"/>
      <c r="N595" s="31"/>
      <c r="O595" s="31"/>
      <c r="P595" s="31"/>
      <c r="Q595" s="31"/>
      <c r="R595" s="31"/>
      <c r="S595" s="31"/>
      <c r="T595" s="31"/>
      <c r="U595" s="31"/>
      <c r="Y595" s="31"/>
      <c r="Z595" s="31"/>
      <c r="AA595" s="31"/>
    </row>
    <row r="596" spans="1:27" s="6" customFormat="1">
      <c r="A596" s="31"/>
      <c r="B596" s="31"/>
      <c r="C596" s="31"/>
      <c r="D596" s="31"/>
      <c r="E596" s="114" t="str">
        <f>IF($C596="","",VLOOKUP($C596,分類コード!$B$1:$C$10,2,0))</f>
        <v/>
      </c>
      <c r="F596" s="30"/>
      <c r="G596" s="28"/>
      <c r="H596" s="11"/>
      <c r="I596" s="28"/>
      <c r="M596" s="31"/>
      <c r="N596" s="31"/>
      <c r="O596" s="31"/>
      <c r="P596" s="31"/>
      <c r="Q596" s="31"/>
      <c r="R596" s="31"/>
      <c r="S596" s="31"/>
      <c r="T596" s="31"/>
      <c r="U596" s="31"/>
      <c r="Y596" s="31"/>
      <c r="Z596" s="31"/>
      <c r="AA596" s="31"/>
    </row>
    <row r="597" spans="1:27" s="6" customFormat="1">
      <c r="A597" s="31"/>
      <c r="B597" s="31"/>
      <c r="C597" s="31"/>
      <c r="D597" s="31"/>
      <c r="E597" s="114" t="str">
        <f>IF($C597="","",VLOOKUP($C597,分類コード!$B$1:$C$10,2,0))</f>
        <v/>
      </c>
      <c r="F597" s="30"/>
      <c r="G597" s="28"/>
      <c r="H597" s="11"/>
      <c r="I597" s="28"/>
      <c r="M597" s="31"/>
      <c r="N597" s="31"/>
      <c r="O597" s="31"/>
      <c r="P597" s="31"/>
      <c r="Q597" s="31"/>
      <c r="R597" s="31"/>
      <c r="S597" s="31"/>
      <c r="T597" s="31"/>
      <c r="U597" s="31"/>
      <c r="Y597" s="31"/>
      <c r="Z597" s="31"/>
      <c r="AA597" s="31"/>
    </row>
    <row r="598" spans="1:27" s="6" customFormat="1">
      <c r="A598" s="31"/>
      <c r="B598" s="31"/>
      <c r="C598" s="31"/>
      <c r="D598" s="31"/>
      <c r="E598" s="114" t="str">
        <f>IF($C598="","",VLOOKUP($C598,分類コード!$B$1:$C$10,2,0))</f>
        <v/>
      </c>
      <c r="F598" s="30"/>
      <c r="G598" s="28"/>
      <c r="H598" s="11"/>
      <c r="I598" s="28"/>
      <c r="M598" s="31"/>
      <c r="N598" s="31"/>
      <c r="O598" s="31"/>
      <c r="P598" s="31"/>
      <c r="Q598" s="31"/>
      <c r="R598" s="31"/>
      <c r="S598" s="31"/>
      <c r="T598" s="31"/>
      <c r="U598" s="31"/>
      <c r="Y598" s="31"/>
      <c r="Z598" s="31"/>
      <c r="AA598" s="31"/>
    </row>
    <row r="599" spans="1:27" s="6" customFormat="1">
      <c r="A599" s="31"/>
      <c r="B599" s="31"/>
      <c r="C599" s="31"/>
      <c r="D599" s="31"/>
      <c r="E599" s="114" t="str">
        <f>IF($C599="","",VLOOKUP($C599,分類コード!$B$1:$C$10,2,0))</f>
        <v/>
      </c>
      <c r="F599" s="30"/>
      <c r="G599" s="28"/>
      <c r="H599" s="11"/>
      <c r="I599" s="28"/>
      <c r="M599" s="31"/>
      <c r="N599" s="31"/>
      <c r="O599" s="31"/>
      <c r="P599" s="31"/>
      <c r="Q599" s="31"/>
      <c r="R599" s="31"/>
      <c r="S599" s="31"/>
      <c r="T599" s="31"/>
      <c r="U599" s="31"/>
      <c r="Y599" s="31"/>
      <c r="Z599" s="31"/>
      <c r="AA599" s="31"/>
    </row>
    <row r="600" spans="1:27" s="6" customFormat="1">
      <c r="A600" s="31"/>
      <c r="B600" s="31"/>
      <c r="C600" s="31"/>
      <c r="D600" s="31"/>
      <c r="E600" s="114" t="str">
        <f>IF($C600="","",VLOOKUP($C600,分類コード!$B$1:$C$10,2,0))</f>
        <v/>
      </c>
      <c r="F600" s="30"/>
      <c r="G600" s="28"/>
      <c r="H600" s="11"/>
      <c r="I600" s="28"/>
      <c r="M600" s="31"/>
      <c r="N600" s="31"/>
      <c r="O600" s="31"/>
      <c r="P600" s="31"/>
      <c r="Q600" s="31"/>
      <c r="R600" s="31"/>
      <c r="S600" s="31"/>
      <c r="T600" s="31"/>
      <c r="U600" s="31"/>
      <c r="Y600" s="31"/>
      <c r="Z600" s="31"/>
      <c r="AA600" s="31"/>
    </row>
    <row r="601" spans="1:27" s="6" customFormat="1">
      <c r="A601" s="31"/>
      <c r="B601" s="31"/>
      <c r="C601" s="31"/>
      <c r="D601" s="31"/>
      <c r="E601" s="114" t="str">
        <f>IF($C601="","",VLOOKUP($C601,分類コード!$B$1:$C$10,2,0))</f>
        <v/>
      </c>
      <c r="F601" s="30"/>
      <c r="G601" s="28"/>
      <c r="H601" s="11"/>
      <c r="I601" s="28"/>
      <c r="M601" s="31"/>
      <c r="N601" s="31"/>
      <c r="O601" s="31"/>
      <c r="P601" s="31"/>
      <c r="Q601" s="31"/>
      <c r="R601" s="31"/>
      <c r="S601" s="31"/>
      <c r="T601" s="31"/>
      <c r="U601" s="31"/>
      <c r="Y601" s="31"/>
      <c r="Z601" s="31"/>
      <c r="AA601" s="31"/>
    </row>
    <row r="602" spans="1:27" s="6" customFormat="1">
      <c r="A602" s="31"/>
      <c r="B602" s="31"/>
      <c r="C602" s="31"/>
      <c r="D602" s="31"/>
      <c r="E602" s="114" t="str">
        <f>IF($C602="","",VLOOKUP($C602,分類コード!$B$1:$C$10,2,0))</f>
        <v/>
      </c>
      <c r="F602" s="30"/>
      <c r="G602" s="28"/>
      <c r="H602" s="11"/>
      <c r="I602" s="28"/>
      <c r="M602" s="31"/>
      <c r="N602" s="31"/>
      <c r="O602" s="31"/>
      <c r="P602" s="31"/>
      <c r="Q602" s="31"/>
      <c r="R602" s="31"/>
      <c r="S602" s="31"/>
      <c r="T602" s="31"/>
      <c r="U602" s="31"/>
      <c r="Y602" s="31"/>
      <c r="Z602" s="31"/>
      <c r="AA602" s="31"/>
    </row>
    <row r="603" spans="1:27" s="6" customFormat="1">
      <c r="A603" s="31"/>
      <c r="B603" s="31"/>
      <c r="C603" s="31"/>
      <c r="D603" s="31"/>
      <c r="E603" s="114" t="str">
        <f>IF($C603="","",VLOOKUP($C603,分類コード!$B$1:$C$10,2,0))</f>
        <v/>
      </c>
      <c r="F603" s="30"/>
      <c r="G603" s="28"/>
      <c r="H603" s="11"/>
      <c r="I603" s="28"/>
      <c r="M603" s="31"/>
      <c r="N603" s="31"/>
      <c r="O603" s="31"/>
      <c r="P603" s="31"/>
      <c r="Q603" s="31"/>
      <c r="R603" s="31"/>
      <c r="S603" s="31"/>
      <c r="T603" s="31"/>
      <c r="U603" s="31"/>
      <c r="Y603" s="31"/>
      <c r="Z603" s="31"/>
      <c r="AA603" s="31"/>
    </row>
    <row r="604" spans="1:27" s="6" customFormat="1">
      <c r="A604" s="31"/>
      <c r="B604" s="31"/>
      <c r="C604" s="31"/>
      <c r="D604" s="31"/>
      <c r="E604" s="114" t="str">
        <f>IF($C604="","",VLOOKUP($C604,分類コード!$B$1:$C$10,2,0))</f>
        <v/>
      </c>
      <c r="F604" s="30"/>
      <c r="G604" s="28"/>
      <c r="H604" s="11"/>
      <c r="I604" s="28"/>
      <c r="M604" s="31"/>
      <c r="N604" s="31"/>
      <c r="O604" s="31"/>
      <c r="P604" s="31"/>
      <c r="Q604" s="31"/>
      <c r="R604" s="31"/>
      <c r="S604" s="31"/>
      <c r="T604" s="31"/>
      <c r="U604" s="31"/>
      <c r="Y604" s="31"/>
      <c r="Z604" s="31"/>
      <c r="AA604" s="31"/>
    </row>
    <row r="605" spans="1:27" s="6" customFormat="1">
      <c r="A605" s="31"/>
      <c r="B605" s="31"/>
      <c r="C605" s="31"/>
      <c r="D605" s="31"/>
      <c r="E605" s="114" t="str">
        <f>IF($C605="","",VLOOKUP($C605,分類コード!$B$1:$C$10,2,0))</f>
        <v/>
      </c>
      <c r="F605" s="30"/>
      <c r="G605" s="28"/>
      <c r="H605" s="11"/>
      <c r="I605" s="28"/>
      <c r="M605" s="31"/>
      <c r="N605" s="31"/>
      <c r="O605" s="31"/>
      <c r="P605" s="31"/>
      <c r="Q605" s="31"/>
      <c r="R605" s="31"/>
      <c r="S605" s="31"/>
      <c r="T605" s="31"/>
      <c r="U605" s="31"/>
      <c r="Y605" s="31"/>
      <c r="Z605" s="31"/>
      <c r="AA605" s="31"/>
    </row>
    <row r="606" spans="1:27" s="6" customFormat="1">
      <c r="A606" s="31"/>
      <c r="B606" s="31"/>
      <c r="C606" s="31"/>
      <c r="D606" s="31"/>
      <c r="E606" s="114" t="str">
        <f>IF($C606="","",VLOOKUP($C606,分類コード!$B$1:$C$10,2,0))</f>
        <v/>
      </c>
      <c r="F606" s="30"/>
      <c r="G606" s="28"/>
      <c r="H606" s="11"/>
      <c r="I606" s="28"/>
      <c r="M606" s="31"/>
      <c r="N606" s="31"/>
      <c r="O606" s="31"/>
      <c r="P606" s="31"/>
      <c r="Q606" s="31"/>
      <c r="R606" s="31"/>
      <c r="S606" s="31"/>
      <c r="T606" s="31"/>
      <c r="U606" s="31"/>
      <c r="Y606" s="31"/>
      <c r="Z606" s="31"/>
      <c r="AA606" s="31"/>
    </row>
    <row r="607" spans="1:27" s="6" customFormat="1">
      <c r="A607" s="31"/>
      <c r="B607" s="31"/>
      <c r="C607" s="31"/>
      <c r="D607" s="31"/>
      <c r="E607" s="114" t="str">
        <f>IF($C607="","",VLOOKUP($C607,分類コード!$B$1:$C$10,2,0))</f>
        <v/>
      </c>
      <c r="F607" s="30"/>
      <c r="G607" s="28"/>
      <c r="H607" s="11"/>
      <c r="I607" s="28"/>
      <c r="M607" s="31"/>
      <c r="N607" s="31"/>
      <c r="O607" s="31"/>
      <c r="P607" s="31"/>
      <c r="Q607" s="31"/>
      <c r="R607" s="31"/>
      <c r="S607" s="31"/>
      <c r="T607" s="31"/>
      <c r="U607" s="31"/>
      <c r="Y607" s="31"/>
      <c r="Z607" s="31"/>
      <c r="AA607" s="31"/>
    </row>
    <row r="608" spans="1:27" s="6" customFormat="1">
      <c r="A608" s="31"/>
      <c r="B608" s="31"/>
      <c r="C608" s="31"/>
      <c r="D608" s="31"/>
      <c r="E608" s="114" t="str">
        <f>IF($C608="","",VLOOKUP($C608,分類コード!$B$1:$C$10,2,0))</f>
        <v/>
      </c>
      <c r="F608" s="30"/>
      <c r="G608" s="28"/>
      <c r="H608" s="11"/>
      <c r="I608" s="28"/>
      <c r="M608" s="31"/>
      <c r="N608" s="31"/>
      <c r="O608" s="31"/>
      <c r="P608" s="31"/>
      <c r="Q608" s="31"/>
      <c r="R608" s="31"/>
      <c r="S608" s="31"/>
      <c r="T608" s="31"/>
      <c r="U608" s="31"/>
      <c r="Y608" s="31"/>
      <c r="Z608" s="31"/>
      <c r="AA608" s="31"/>
    </row>
    <row r="609" spans="1:27" s="6" customFormat="1">
      <c r="A609" s="31"/>
      <c r="B609" s="31"/>
      <c r="C609" s="31"/>
      <c r="D609" s="31"/>
      <c r="E609" s="114" t="str">
        <f>IF($C609="","",VLOOKUP($C609,分類コード!$B$1:$C$10,2,0))</f>
        <v/>
      </c>
      <c r="F609" s="30"/>
      <c r="G609" s="28"/>
      <c r="H609" s="11"/>
      <c r="I609" s="28"/>
      <c r="M609" s="31"/>
      <c r="N609" s="31"/>
      <c r="O609" s="31"/>
      <c r="P609" s="31"/>
      <c r="Q609" s="31"/>
      <c r="R609" s="31"/>
      <c r="S609" s="31"/>
      <c r="T609" s="31"/>
      <c r="U609" s="31"/>
      <c r="Y609" s="31"/>
      <c r="Z609" s="31"/>
      <c r="AA609" s="31"/>
    </row>
    <row r="610" spans="1:27" s="6" customFormat="1">
      <c r="A610" s="31"/>
      <c r="B610" s="31"/>
      <c r="C610" s="31"/>
      <c r="D610" s="31"/>
      <c r="E610" s="114" t="str">
        <f>IF($C610="","",VLOOKUP($C610,分類コード!$B$1:$C$10,2,0))</f>
        <v/>
      </c>
      <c r="F610" s="30"/>
      <c r="G610" s="28"/>
      <c r="H610" s="11"/>
      <c r="I610" s="28"/>
      <c r="M610" s="31"/>
      <c r="N610" s="31"/>
      <c r="O610" s="31"/>
      <c r="P610" s="31"/>
      <c r="Q610" s="31"/>
      <c r="R610" s="31"/>
      <c r="S610" s="31"/>
      <c r="T610" s="31"/>
      <c r="U610" s="31"/>
      <c r="Y610" s="31"/>
      <c r="Z610" s="31"/>
      <c r="AA610" s="31"/>
    </row>
    <row r="611" spans="1:27" s="6" customFormat="1">
      <c r="A611" s="31"/>
      <c r="B611" s="31"/>
      <c r="C611" s="31"/>
      <c r="D611" s="31"/>
      <c r="E611" s="114" t="str">
        <f>IF($C611="","",VLOOKUP($C611,分類コード!$B$1:$C$10,2,0))</f>
        <v/>
      </c>
      <c r="F611" s="30"/>
      <c r="G611" s="28"/>
      <c r="H611" s="11"/>
      <c r="I611" s="28"/>
      <c r="M611" s="31"/>
      <c r="N611" s="31"/>
      <c r="O611" s="31"/>
      <c r="P611" s="31"/>
      <c r="Q611" s="31"/>
      <c r="R611" s="31"/>
      <c r="S611" s="31"/>
      <c r="T611" s="31"/>
      <c r="U611" s="31"/>
      <c r="Y611" s="31"/>
      <c r="Z611" s="31"/>
      <c r="AA611" s="31"/>
    </row>
    <row r="612" spans="1:27" s="6" customFormat="1">
      <c r="A612" s="31"/>
      <c r="B612" s="31"/>
      <c r="C612" s="31"/>
      <c r="D612" s="31"/>
      <c r="E612" s="114" t="str">
        <f>IF($C612="","",VLOOKUP($C612,分類コード!$B$1:$C$10,2,0))</f>
        <v/>
      </c>
      <c r="F612" s="30"/>
      <c r="G612" s="28"/>
      <c r="H612" s="11"/>
      <c r="I612" s="28"/>
      <c r="M612" s="31"/>
      <c r="N612" s="31"/>
      <c r="O612" s="31"/>
      <c r="P612" s="31"/>
      <c r="Q612" s="31"/>
      <c r="R612" s="31"/>
      <c r="S612" s="31"/>
      <c r="T612" s="31"/>
      <c r="U612" s="31"/>
      <c r="Y612" s="31"/>
      <c r="Z612" s="31"/>
      <c r="AA612" s="31"/>
    </row>
    <row r="613" spans="1:27" s="6" customFormat="1">
      <c r="A613" s="31"/>
      <c r="B613" s="31"/>
      <c r="C613" s="31"/>
      <c r="D613" s="31"/>
      <c r="E613" s="114" t="str">
        <f>IF($C613="","",VLOOKUP($C613,分類コード!$B$1:$C$10,2,0))</f>
        <v/>
      </c>
      <c r="F613" s="30"/>
      <c r="G613" s="28"/>
      <c r="H613" s="11"/>
      <c r="I613" s="28"/>
      <c r="M613" s="31"/>
      <c r="N613" s="31"/>
      <c r="O613" s="31"/>
      <c r="P613" s="31"/>
      <c r="Q613" s="31"/>
      <c r="R613" s="31"/>
      <c r="S613" s="31"/>
      <c r="T613" s="31"/>
      <c r="U613" s="31"/>
      <c r="Y613" s="31"/>
      <c r="Z613" s="31"/>
      <c r="AA613" s="31"/>
    </row>
    <row r="614" spans="1:27" s="6" customFormat="1">
      <c r="A614" s="31"/>
      <c r="B614" s="31"/>
      <c r="C614" s="31"/>
      <c r="D614" s="31"/>
      <c r="E614" s="114" t="str">
        <f>IF($C614="","",VLOOKUP($C614,分類コード!$B$1:$C$10,2,0))</f>
        <v/>
      </c>
      <c r="F614" s="30"/>
      <c r="G614" s="28"/>
      <c r="H614" s="11"/>
      <c r="I614" s="28"/>
      <c r="M614" s="31"/>
      <c r="N614" s="31"/>
      <c r="O614" s="31"/>
      <c r="P614" s="31"/>
      <c r="Q614" s="31"/>
      <c r="R614" s="31"/>
      <c r="S614" s="31"/>
      <c r="T614" s="31"/>
      <c r="U614" s="31"/>
      <c r="Y614" s="31"/>
      <c r="Z614" s="31"/>
      <c r="AA614" s="31"/>
    </row>
    <row r="615" spans="1:27" s="6" customFormat="1">
      <c r="A615" s="31"/>
      <c r="B615" s="31"/>
      <c r="C615" s="31"/>
      <c r="D615" s="31"/>
      <c r="E615" s="114" t="str">
        <f>IF($C615="","",VLOOKUP($C615,分類コード!$B$1:$C$10,2,0))</f>
        <v/>
      </c>
      <c r="F615" s="30"/>
      <c r="G615" s="28"/>
      <c r="H615" s="11"/>
      <c r="I615" s="28"/>
      <c r="M615" s="31"/>
      <c r="N615" s="31"/>
      <c r="O615" s="31"/>
      <c r="P615" s="31"/>
      <c r="Q615" s="31"/>
      <c r="R615" s="31"/>
      <c r="S615" s="31"/>
      <c r="T615" s="31"/>
      <c r="U615" s="31"/>
      <c r="Y615" s="31"/>
      <c r="Z615" s="31"/>
      <c r="AA615" s="31"/>
    </row>
    <row r="616" spans="1:27" s="6" customFormat="1">
      <c r="A616" s="31"/>
      <c r="B616" s="31"/>
      <c r="C616" s="31"/>
      <c r="D616" s="31"/>
      <c r="E616" s="114" t="str">
        <f>IF($C616="","",VLOOKUP($C616,分類コード!$B$1:$C$10,2,0))</f>
        <v/>
      </c>
      <c r="F616" s="30"/>
      <c r="G616" s="28"/>
      <c r="H616" s="11"/>
      <c r="I616" s="28"/>
      <c r="M616" s="31"/>
      <c r="N616" s="31"/>
      <c r="O616" s="31"/>
      <c r="P616" s="31"/>
      <c r="Q616" s="31"/>
      <c r="R616" s="31"/>
      <c r="S616" s="31"/>
      <c r="T616" s="31"/>
      <c r="U616" s="31"/>
      <c r="Y616" s="31"/>
      <c r="Z616" s="31"/>
      <c r="AA616" s="31"/>
    </row>
    <row r="617" spans="1:27" s="6" customFormat="1">
      <c r="A617" s="31"/>
      <c r="B617" s="31"/>
      <c r="C617" s="31"/>
      <c r="D617" s="31"/>
      <c r="E617" s="114" t="str">
        <f>IF($C617="","",VLOOKUP($C617,分類コード!$B$1:$C$10,2,0))</f>
        <v/>
      </c>
      <c r="F617" s="30"/>
      <c r="G617" s="28"/>
      <c r="H617" s="11"/>
      <c r="I617" s="28"/>
      <c r="M617" s="31"/>
      <c r="N617" s="31"/>
      <c r="O617" s="31"/>
      <c r="P617" s="31"/>
      <c r="Q617" s="31"/>
      <c r="R617" s="31"/>
      <c r="S617" s="31"/>
      <c r="T617" s="31"/>
      <c r="U617" s="31"/>
      <c r="Y617" s="31"/>
      <c r="Z617" s="31"/>
      <c r="AA617" s="31"/>
    </row>
    <row r="618" spans="1:27" s="6" customFormat="1">
      <c r="A618" s="31"/>
      <c r="B618" s="31"/>
      <c r="C618" s="31"/>
      <c r="D618" s="31"/>
      <c r="E618" s="114" t="str">
        <f>IF($C618="","",VLOOKUP($C618,分類コード!$B$1:$C$10,2,0))</f>
        <v/>
      </c>
      <c r="F618" s="30"/>
      <c r="G618" s="28"/>
      <c r="H618" s="11"/>
      <c r="I618" s="28"/>
      <c r="M618" s="31"/>
      <c r="N618" s="31"/>
      <c r="O618" s="31"/>
      <c r="P618" s="31"/>
      <c r="Q618" s="31"/>
      <c r="R618" s="31"/>
      <c r="S618" s="31"/>
      <c r="T618" s="31"/>
      <c r="U618" s="31"/>
      <c r="Y618" s="31"/>
      <c r="Z618" s="31"/>
      <c r="AA618" s="31"/>
    </row>
    <row r="619" spans="1:27" s="6" customFormat="1">
      <c r="A619" s="31"/>
      <c r="B619" s="31"/>
      <c r="C619" s="31"/>
      <c r="D619" s="31"/>
      <c r="E619" s="114" t="str">
        <f>IF($C619="","",VLOOKUP($C619,分類コード!$B$1:$C$10,2,0))</f>
        <v/>
      </c>
      <c r="F619" s="30"/>
      <c r="G619" s="28"/>
      <c r="H619" s="11"/>
      <c r="I619" s="28"/>
      <c r="M619" s="31"/>
      <c r="N619" s="31"/>
      <c r="O619" s="31"/>
      <c r="P619" s="31"/>
      <c r="Q619" s="31"/>
      <c r="R619" s="31"/>
      <c r="S619" s="31"/>
      <c r="T619" s="31"/>
      <c r="U619" s="31"/>
      <c r="Y619" s="31"/>
      <c r="Z619" s="31"/>
      <c r="AA619" s="31"/>
    </row>
    <row r="620" spans="1:27" s="6" customFormat="1">
      <c r="A620" s="31"/>
      <c r="B620" s="31"/>
      <c r="C620" s="31"/>
      <c r="D620" s="31"/>
      <c r="E620" s="114" t="str">
        <f>IF($C620="","",VLOOKUP($C620,分類コード!$B$1:$C$10,2,0))</f>
        <v/>
      </c>
      <c r="F620" s="30"/>
      <c r="G620" s="28"/>
      <c r="H620" s="11"/>
      <c r="I620" s="28"/>
      <c r="M620" s="31"/>
      <c r="N620" s="31"/>
      <c r="O620" s="31"/>
      <c r="P620" s="31"/>
      <c r="Q620" s="31"/>
      <c r="R620" s="31"/>
      <c r="S620" s="31"/>
      <c r="T620" s="31"/>
      <c r="U620" s="31"/>
      <c r="Y620" s="31"/>
      <c r="Z620" s="31"/>
      <c r="AA620" s="31"/>
    </row>
    <row r="621" spans="1:27" s="6" customFormat="1">
      <c r="A621" s="31"/>
      <c r="B621" s="31"/>
      <c r="C621" s="31"/>
      <c r="D621" s="31"/>
      <c r="E621" s="114" t="str">
        <f>IF($C621="","",VLOOKUP($C621,分類コード!$B$1:$C$10,2,0))</f>
        <v/>
      </c>
      <c r="F621" s="30"/>
      <c r="G621" s="28"/>
      <c r="H621" s="11"/>
      <c r="I621" s="28"/>
      <c r="M621" s="31"/>
      <c r="N621" s="31"/>
      <c r="O621" s="31"/>
      <c r="P621" s="31"/>
      <c r="Q621" s="31"/>
      <c r="R621" s="31"/>
      <c r="S621" s="31"/>
      <c r="T621" s="31"/>
      <c r="U621" s="31"/>
      <c r="Y621" s="31"/>
      <c r="Z621" s="31"/>
      <c r="AA621" s="31"/>
    </row>
    <row r="622" spans="1:27" s="6" customFormat="1">
      <c r="A622" s="31"/>
      <c r="B622" s="31"/>
      <c r="C622" s="31"/>
      <c r="D622" s="31"/>
      <c r="E622" s="114" t="str">
        <f>IF($C622="","",VLOOKUP($C622,分類コード!$B$1:$C$10,2,0))</f>
        <v/>
      </c>
      <c r="F622" s="30"/>
      <c r="G622" s="28"/>
      <c r="H622" s="11"/>
      <c r="I622" s="28"/>
      <c r="M622" s="31"/>
      <c r="N622" s="31"/>
      <c r="O622" s="31"/>
      <c r="P622" s="31"/>
      <c r="Q622" s="31"/>
      <c r="R622" s="31"/>
      <c r="S622" s="31"/>
      <c r="T622" s="31"/>
      <c r="U622" s="31"/>
      <c r="Y622" s="31"/>
      <c r="Z622" s="31"/>
      <c r="AA622" s="31"/>
    </row>
    <row r="623" spans="1:27" s="6" customFormat="1">
      <c r="A623" s="31"/>
      <c r="B623" s="31"/>
      <c r="C623" s="31"/>
      <c r="D623" s="31"/>
      <c r="E623" s="114" t="str">
        <f>IF($C623="","",VLOOKUP($C623,分類コード!$B$1:$C$10,2,0))</f>
        <v/>
      </c>
      <c r="F623" s="30"/>
      <c r="G623" s="28"/>
      <c r="H623" s="11"/>
      <c r="I623" s="28"/>
      <c r="M623" s="31"/>
      <c r="N623" s="31"/>
      <c r="O623" s="31"/>
      <c r="P623" s="31"/>
      <c r="Q623" s="31"/>
      <c r="R623" s="31"/>
      <c r="S623" s="31"/>
      <c r="T623" s="31"/>
      <c r="U623" s="31"/>
      <c r="Y623" s="31"/>
      <c r="Z623" s="31"/>
      <c r="AA623" s="31"/>
    </row>
    <row r="624" spans="1:27" s="6" customFormat="1">
      <c r="A624" s="31"/>
      <c r="B624" s="31"/>
      <c r="C624" s="31"/>
      <c r="D624" s="31"/>
      <c r="E624" s="114" t="str">
        <f>IF($C624="","",VLOOKUP($C624,分類コード!$B$1:$C$10,2,0))</f>
        <v/>
      </c>
      <c r="F624" s="30"/>
      <c r="G624" s="28"/>
      <c r="H624" s="11"/>
      <c r="I624" s="28"/>
      <c r="M624" s="31"/>
      <c r="N624" s="31"/>
      <c r="O624" s="31"/>
      <c r="P624" s="31"/>
      <c r="Q624" s="31"/>
      <c r="R624" s="31"/>
      <c r="S624" s="31"/>
      <c r="T624" s="31"/>
      <c r="U624" s="31"/>
      <c r="Y624" s="31"/>
      <c r="Z624" s="31"/>
      <c r="AA624" s="31"/>
    </row>
    <row r="625" spans="1:27" s="6" customFormat="1">
      <c r="A625" s="31"/>
      <c r="B625" s="31"/>
      <c r="C625" s="31"/>
      <c r="D625" s="31"/>
      <c r="E625" s="114" t="str">
        <f>IF($C625="","",VLOOKUP($C625,分類コード!$B$1:$C$10,2,0))</f>
        <v/>
      </c>
      <c r="F625" s="30"/>
      <c r="G625" s="28"/>
      <c r="H625" s="11"/>
      <c r="I625" s="28"/>
      <c r="M625" s="31"/>
      <c r="N625" s="31"/>
      <c r="O625" s="31"/>
      <c r="P625" s="31"/>
      <c r="Q625" s="31"/>
      <c r="R625" s="31"/>
      <c r="S625" s="31"/>
      <c r="T625" s="31"/>
      <c r="U625" s="31"/>
      <c r="Y625" s="31"/>
      <c r="Z625" s="31"/>
      <c r="AA625" s="31"/>
    </row>
    <row r="626" spans="1:27" s="6" customFormat="1">
      <c r="A626" s="31"/>
      <c r="B626" s="31"/>
      <c r="C626" s="31"/>
      <c r="D626" s="31"/>
      <c r="E626" s="114" t="str">
        <f>IF($C626="","",VLOOKUP($C626,分類コード!$B$1:$C$10,2,0))</f>
        <v/>
      </c>
      <c r="F626" s="30"/>
      <c r="G626" s="28"/>
      <c r="H626" s="11"/>
      <c r="I626" s="28"/>
      <c r="M626" s="31"/>
      <c r="N626" s="31"/>
      <c r="O626" s="31"/>
      <c r="P626" s="31"/>
      <c r="Q626" s="31"/>
      <c r="R626" s="31"/>
      <c r="S626" s="31"/>
      <c r="T626" s="31"/>
      <c r="U626" s="31"/>
      <c r="Y626" s="31"/>
      <c r="Z626" s="31"/>
      <c r="AA626" s="31"/>
    </row>
    <row r="627" spans="1:27" s="6" customFormat="1">
      <c r="A627" s="31"/>
      <c r="B627" s="31"/>
      <c r="C627" s="31"/>
      <c r="D627" s="31"/>
      <c r="E627" s="114" t="str">
        <f>IF($C627="","",VLOOKUP($C627,分類コード!$B$1:$C$10,2,0))</f>
        <v/>
      </c>
      <c r="F627" s="30"/>
      <c r="G627" s="28"/>
      <c r="H627" s="11"/>
      <c r="I627" s="28"/>
      <c r="M627" s="31"/>
      <c r="N627" s="31"/>
      <c r="O627" s="31"/>
      <c r="P627" s="31"/>
      <c r="Q627" s="31"/>
      <c r="R627" s="31"/>
      <c r="S627" s="31"/>
      <c r="T627" s="31"/>
      <c r="U627" s="31"/>
      <c r="Y627" s="31"/>
      <c r="Z627" s="31"/>
      <c r="AA627" s="31"/>
    </row>
    <row r="628" spans="1:27" s="6" customFormat="1">
      <c r="A628" s="31"/>
      <c r="B628" s="31"/>
      <c r="C628" s="31"/>
      <c r="D628" s="31"/>
      <c r="E628" s="114" t="str">
        <f>IF($C628="","",VLOOKUP($C628,分類コード!$B$1:$C$10,2,0))</f>
        <v/>
      </c>
      <c r="F628" s="30"/>
      <c r="G628" s="28"/>
      <c r="H628" s="11"/>
      <c r="I628" s="28"/>
      <c r="M628" s="31"/>
      <c r="N628" s="31"/>
      <c r="O628" s="31"/>
      <c r="P628" s="31"/>
      <c r="Q628" s="31"/>
      <c r="R628" s="31"/>
      <c r="S628" s="31"/>
      <c r="T628" s="31"/>
      <c r="U628" s="31"/>
      <c r="Y628" s="31"/>
      <c r="Z628" s="31"/>
      <c r="AA628" s="31"/>
    </row>
    <row r="629" spans="1:27" s="6" customFormat="1">
      <c r="A629" s="31"/>
      <c r="B629" s="31"/>
      <c r="C629" s="31"/>
      <c r="D629" s="31"/>
      <c r="E629" s="114" t="str">
        <f>IF($C629="","",VLOOKUP($C629,分類コード!$B$1:$C$10,2,0))</f>
        <v/>
      </c>
      <c r="F629" s="30"/>
      <c r="G629" s="28"/>
      <c r="H629" s="11"/>
      <c r="I629" s="28"/>
      <c r="M629" s="31"/>
      <c r="N629" s="31"/>
      <c r="O629" s="31"/>
      <c r="P629" s="31"/>
      <c r="Q629" s="31"/>
      <c r="R629" s="31"/>
      <c r="S629" s="31"/>
      <c r="T629" s="31"/>
      <c r="U629" s="31"/>
      <c r="Y629" s="31"/>
      <c r="Z629" s="31"/>
      <c r="AA629" s="31"/>
    </row>
    <row r="630" spans="1:27" s="6" customFormat="1">
      <c r="A630" s="31"/>
      <c r="B630" s="31"/>
      <c r="C630" s="31"/>
      <c r="D630" s="31"/>
      <c r="E630" s="114" t="str">
        <f>IF($C630="","",VLOOKUP($C630,分類コード!$B$1:$C$10,2,0))</f>
        <v/>
      </c>
      <c r="F630" s="30"/>
      <c r="G630" s="28"/>
      <c r="H630" s="11"/>
      <c r="I630" s="28"/>
      <c r="M630" s="31"/>
      <c r="N630" s="31"/>
      <c r="O630" s="31"/>
      <c r="P630" s="31"/>
      <c r="Q630" s="31"/>
      <c r="R630" s="31"/>
      <c r="S630" s="31"/>
      <c r="T630" s="31"/>
      <c r="U630" s="31"/>
      <c r="Y630" s="31"/>
      <c r="Z630" s="31"/>
      <c r="AA630" s="31"/>
    </row>
    <row r="631" spans="1:27" s="6" customFormat="1">
      <c r="A631" s="31"/>
      <c r="B631" s="31"/>
      <c r="C631" s="31"/>
      <c r="D631" s="31"/>
      <c r="E631" s="114" t="str">
        <f>IF($C631="","",VLOOKUP($C631,分類コード!$B$1:$C$10,2,0))</f>
        <v/>
      </c>
      <c r="F631" s="30"/>
      <c r="G631" s="28"/>
      <c r="H631" s="11"/>
      <c r="I631" s="28"/>
      <c r="M631" s="31"/>
      <c r="N631" s="31"/>
      <c r="O631" s="31"/>
      <c r="P631" s="31"/>
      <c r="Q631" s="31"/>
      <c r="R631" s="31"/>
      <c r="S631" s="31"/>
      <c r="T631" s="31"/>
      <c r="U631" s="31"/>
      <c r="Y631" s="31"/>
      <c r="Z631" s="31"/>
      <c r="AA631" s="31"/>
    </row>
    <row r="632" spans="1:27" s="6" customFormat="1">
      <c r="A632" s="31"/>
      <c r="B632" s="31"/>
      <c r="C632" s="31"/>
      <c r="D632" s="31"/>
      <c r="E632" s="114" t="str">
        <f>IF($C632="","",VLOOKUP($C632,分類コード!$B$1:$C$10,2,0))</f>
        <v/>
      </c>
      <c r="F632" s="30"/>
      <c r="G632" s="28"/>
      <c r="H632" s="11"/>
      <c r="I632" s="28"/>
      <c r="M632" s="31"/>
      <c r="N632" s="31"/>
      <c r="O632" s="31"/>
      <c r="P632" s="31"/>
      <c r="Q632" s="31"/>
      <c r="R632" s="31"/>
      <c r="S632" s="31"/>
      <c r="T632" s="31"/>
      <c r="U632" s="31"/>
      <c r="Y632" s="31"/>
      <c r="Z632" s="31"/>
      <c r="AA632" s="31"/>
    </row>
    <row r="633" spans="1:27" s="6" customFormat="1">
      <c r="A633" s="31"/>
      <c r="B633" s="31"/>
      <c r="C633" s="31"/>
      <c r="D633" s="31"/>
      <c r="E633" s="114" t="str">
        <f>IF($C633="","",VLOOKUP($C633,分類コード!$B$1:$C$10,2,0))</f>
        <v/>
      </c>
      <c r="F633" s="30"/>
      <c r="G633" s="28"/>
      <c r="H633" s="11"/>
      <c r="I633" s="28"/>
      <c r="M633" s="31"/>
      <c r="N633" s="31"/>
      <c r="O633" s="31"/>
      <c r="P633" s="31"/>
      <c r="Q633" s="31"/>
      <c r="R633" s="31"/>
      <c r="S633" s="31"/>
      <c r="T633" s="31"/>
      <c r="U633" s="31"/>
      <c r="Y633" s="31"/>
      <c r="Z633" s="31"/>
      <c r="AA633" s="31"/>
    </row>
    <row r="634" spans="1:27" s="6" customFormat="1">
      <c r="A634" s="31"/>
      <c r="B634" s="31"/>
      <c r="C634" s="31"/>
      <c r="D634" s="31"/>
      <c r="E634" s="114" t="str">
        <f>IF($C634="","",VLOOKUP($C634,分類コード!$B$1:$C$10,2,0))</f>
        <v/>
      </c>
      <c r="F634" s="30"/>
      <c r="G634" s="28"/>
      <c r="H634" s="11"/>
      <c r="I634" s="28"/>
      <c r="M634" s="31"/>
      <c r="N634" s="31"/>
      <c r="O634" s="31"/>
      <c r="P634" s="31"/>
      <c r="Q634" s="31"/>
      <c r="R634" s="31"/>
      <c r="S634" s="31"/>
      <c r="T634" s="31"/>
      <c r="U634" s="31"/>
      <c r="Y634" s="31"/>
      <c r="Z634" s="31"/>
      <c r="AA634" s="31"/>
    </row>
    <row r="635" spans="1:27" s="6" customFormat="1">
      <c r="A635" s="31"/>
      <c r="B635" s="31"/>
      <c r="C635" s="31"/>
      <c r="D635" s="31"/>
      <c r="E635" s="114" t="str">
        <f>IF($C635="","",VLOOKUP($C635,分類コード!$B$1:$C$10,2,0))</f>
        <v/>
      </c>
      <c r="F635" s="30"/>
      <c r="G635" s="28"/>
      <c r="H635" s="11"/>
      <c r="I635" s="28"/>
      <c r="M635" s="31"/>
      <c r="N635" s="31"/>
      <c r="O635" s="31"/>
      <c r="P635" s="31"/>
      <c r="Q635" s="31"/>
      <c r="R635" s="31"/>
      <c r="S635" s="31"/>
      <c r="T635" s="31"/>
      <c r="U635" s="31"/>
      <c r="Y635" s="31"/>
      <c r="Z635" s="31"/>
      <c r="AA635" s="31"/>
    </row>
    <row r="636" spans="1:27" s="6" customFormat="1">
      <c r="A636" s="31"/>
      <c r="B636" s="31"/>
      <c r="C636" s="31"/>
      <c r="D636" s="31"/>
      <c r="E636" s="114" t="str">
        <f>IF($C636="","",VLOOKUP($C636,分類コード!$B$1:$C$10,2,0))</f>
        <v/>
      </c>
      <c r="F636" s="30"/>
      <c r="G636" s="28"/>
      <c r="H636" s="11"/>
      <c r="I636" s="28"/>
      <c r="M636" s="31"/>
      <c r="N636" s="31"/>
      <c r="O636" s="31"/>
      <c r="P636" s="31"/>
      <c r="Q636" s="31"/>
      <c r="R636" s="31"/>
      <c r="S636" s="31"/>
      <c r="T636" s="31"/>
      <c r="U636" s="31"/>
      <c r="Y636" s="31"/>
      <c r="Z636" s="31"/>
      <c r="AA636" s="31"/>
    </row>
    <row r="637" spans="1:27" s="6" customFormat="1">
      <c r="A637" s="31"/>
      <c r="B637" s="31"/>
      <c r="C637" s="31"/>
      <c r="D637" s="31"/>
      <c r="E637" s="114" t="str">
        <f>IF($C637="","",VLOOKUP($C637,分類コード!$B$1:$C$10,2,0))</f>
        <v/>
      </c>
      <c r="F637" s="30"/>
      <c r="G637" s="28"/>
      <c r="H637" s="11"/>
      <c r="I637" s="28"/>
      <c r="M637" s="31"/>
      <c r="N637" s="31"/>
      <c r="O637" s="31"/>
      <c r="P637" s="31"/>
      <c r="Q637" s="31"/>
      <c r="R637" s="31"/>
      <c r="S637" s="31"/>
      <c r="T637" s="31"/>
      <c r="U637" s="31"/>
      <c r="Y637" s="31"/>
      <c r="Z637" s="31"/>
      <c r="AA637" s="31"/>
    </row>
    <row r="638" spans="1:27" s="6" customFormat="1">
      <c r="A638" s="31"/>
      <c r="B638" s="31"/>
      <c r="C638" s="31"/>
      <c r="D638" s="31"/>
      <c r="E638" s="114" t="str">
        <f>IF($C638="","",VLOOKUP($C638,分類コード!$B$1:$C$10,2,0))</f>
        <v/>
      </c>
      <c r="F638" s="30"/>
      <c r="G638" s="28"/>
      <c r="H638" s="11"/>
      <c r="I638" s="28"/>
      <c r="M638" s="31"/>
      <c r="N638" s="31"/>
      <c r="O638" s="31"/>
      <c r="P638" s="31"/>
      <c r="Q638" s="31"/>
      <c r="R638" s="31"/>
      <c r="S638" s="31"/>
      <c r="T638" s="31"/>
      <c r="U638" s="31"/>
      <c r="Y638" s="31"/>
      <c r="Z638" s="31"/>
      <c r="AA638" s="31"/>
    </row>
    <row r="639" spans="1:27" s="6" customFormat="1">
      <c r="A639" s="31"/>
      <c r="B639" s="31"/>
      <c r="C639" s="31"/>
      <c r="D639" s="31"/>
      <c r="E639" s="114" t="str">
        <f>IF($C639="","",VLOOKUP($C639,分類コード!$B$1:$C$10,2,0))</f>
        <v/>
      </c>
      <c r="F639" s="30"/>
      <c r="G639" s="28"/>
      <c r="H639" s="11"/>
      <c r="I639" s="28"/>
      <c r="M639" s="31"/>
      <c r="N639" s="31"/>
      <c r="O639" s="31"/>
      <c r="P639" s="31"/>
      <c r="Q639" s="31"/>
      <c r="R639" s="31"/>
      <c r="S639" s="31"/>
      <c r="T639" s="31"/>
      <c r="U639" s="31"/>
      <c r="Y639" s="31"/>
      <c r="Z639" s="31"/>
      <c r="AA639" s="31"/>
    </row>
    <row r="640" spans="1:27" s="6" customFormat="1">
      <c r="A640" s="31"/>
      <c r="B640" s="31"/>
      <c r="C640" s="31"/>
      <c r="D640" s="31"/>
      <c r="E640" s="114" t="str">
        <f>IF($C640="","",VLOOKUP($C640,分類コード!$B$1:$C$10,2,0))</f>
        <v/>
      </c>
      <c r="F640" s="30"/>
      <c r="G640" s="28"/>
      <c r="H640" s="11"/>
      <c r="I640" s="28"/>
      <c r="M640" s="31"/>
      <c r="N640" s="31"/>
      <c r="O640" s="31"/>
      <c r="P640" s="31"/>
      <c r="Q640" s="31"/>
      <c r="R640" s="31"/>
      <c r="S640" s="31"/>
      <c r="T640" s="31"/>
      <c r="U640" s="31"/>
      <c r="Y640" s="31"/>
      <c r="Z640" s="31"/>
      <c r="AA640" s="31"/>
    </row>
    <row r="641" spans="1:27" s="6" customFormat="1">
      <c r="A641" s="31"/>
      <c r="B641" s="31"/>
      <c r="C641" s="31"/>
      <c r="D641" s="31"/>
      <c r="E641" s="114" t="str">
        <f>IF($C641="","",VLOOKUP($C641,分類コード!$B$1:$C$10,2,0))</f>
        <v/>
      </c>
      <c r="F641" s="30"/>
      <c r="G641" s="28"/>
      <c r="H641" s="11"/>
      <c r="I641" s="28"/>
      <c r="M641" s="31"/>
      <c r="N641" s="31"/>
      <c r="O641" s="31"/>
      <c r="P641" s="31"/>
      <c r="Q641" s="31"/>
      <c r="R641" s="31"/>
      <c r="S641" s="31"/>
      <c r="T641" s="31"/>
      <c r="U641" s="31"/>
      <c r="Y641" s="31"/>
      <c r="Z641" s="31"/>
      <c r="AA641" s="31"/>
    </row>
    <row r="642" spans="1:27" s="6" customFormat="1">
      <c r="A642" s="31"/>
      <c r="B642" s="31"/>
      <c r="C642" s="31"/>
      <c r="D642" s="31"/>
      <c r="E642" s="114" t="str">
        <f>IF($C642="","",VLOOKUP($C642,分類コード!$B$1:$C$10,2,0))</f>
        <v/>
      </c>
      <c r="F642" s="30"/>
      <c r="G642" s="28"/>
      <c r="H642" s="11"/>
      <c r="I642" s="28"/>
      <c r="M642" s="31"/>
      <c r="N642" s="31"/>
      <c r="O642" s="31"/>
      <c r="P642" s="31"/>
      <c r="Q642" s="31"/>
      <c r="R642" s="31"/>
      <c r="S642" s="31"/>
      <c r="T642" s="31"/>
      <c r="U642" s="31"/>
      <c r="Y642" s="31"/>
      <c r="Z642" s="31"/>
      <c r="AA642" s="31"/>
    </row>
    <row r="643" spans="1:27" s="6" customFormat="1">
      <c r="A643" s="31"/>
      <c r="B643" s="31"/>
      <c r="C643" s="31"/>
      <c r="D643" s="31"/>
      <c r="E643" s="114" t="str">
        <f>IF($C643="","",VLOOKUP($C643,分類コード!$B$1:$C$10,2,0))</f>
        <v/>
      </c>
      <c r="F643" s="30"/>
      <c r="G643" s="28"/>
      <c r="H643" s="11"/>
      <c r="I643" s="28"/>
      <c r="M643" s="31"/>
      <c r="N643" s="31"/>
      <c r="O643" s="31"/>
      <c r="P643" s="31"/>
      <c r="Q643" s="31"/>
      <c r="R643" s="31"/>
      <c r="S643" s="31"/>
      <c r="T643" s="31"/>
      <c r="U643" s="31"/>
      <c r="Y643" s="31"/>
      <c r="Z643" s="31"/>
      <c r="AA643" s="31"/>
    </row>
    <row r="644" spans="1:27" s="6" customFormat="1">
      <c r="A644" s="31"/>
      <c r="B644" s="31"/>
      <c r="C644" s="31"/>
      <c r="D644" s="31"/>
      <c r="E644" s="114" t="str">
        <f>IF($C644="","",VLOOKUP($C644,分類コード!$B$1:$C$10,2,0))</f>
        <v/>
      </c>
      <c r="F644" s="30"/>
      <c r="G644" s="28"/>
      <c r="H644" s="11"/>
      <c r="I644" s="28"/>
      <c r="M644" s="31"/>
      <c r="N644" s="31"/>
      <c r="O644" s="31"/>
      <c r="P644" s="31"/>
      <c r="Q644" s="31"/>
      <c r="R644" s="31"/>
      <c r="S644" s="31"/>
      <c r="T644" s="31"/>
      <c r="U644" s="31"/>
      <c r="Y644" s="31"/>
      <c r="Z644" s="31"/>
      <c r="AA644" s="31"/>
    </row>
    <row r="645" spans="1:27" s="6" customFormat="1">
      <c r="A645" s="31"/>
      <c r="B645" s="31"/>
      <c r="C645" s="31"/>
      <c r="D645" s="31"/>
      <c r="E645" s="114" t="str">
        <f>IF($C645="","",VLOOKUP($C645,分類コード!$B$1:$C$10,2,0))</f>
        <v/>
      </c>
      <c r="F645" s="30"/>
      <c r="G645" s="28"/>
      <c r="H645" s="11"/>
      <c r="I645" s="28"/>
      <c r="M645" s="31"/>
      <c r="N645" s="31"/>
      <c r="O645" s="31"/>
      <c r="P645" s="31"/>
      <c r="Q645" s="31"/>
      <c r="R645" s="31"/>
      <c r="S645" s="31"/>
      <c r="T645" s="31"/>
      <c r="U645" s="31"/>
      <c r="Y645" s="31"/>
      <c r="Z645" s="31"/>
      <c r="AA645" s="31"/>
    </row>
    <row r="646" spans="1:27" s="6" customFormat="1">
      <c r="A646" s="31"/>
      <c r="B646" s="31"/>
      <c r="C646" s="31"/>
      <c r="D646" s="31"/>
      <c r="E646" s="114" t="str">
        <f>IF($C646="","",VLOOKUP($C646,分類コード!$B$1:$C$10,2,0))</f>
        <v/>
      </c>
      <c r="F646" s="30"/>
      <c r="G646" s="28"/>
      <c r="H646" s="11"/>
      <c r="I646" s="28"/>
      <c r="M646" s="31"/>
      <c r="N646" s="31"/>
      <c r="O646" s="31"/>
      <c r="P646" s="31"/>
      <c r="Q646" s="31"/>
      <c r="R646" s="31"/>
      <c r="S646" s="31"/>
      <c r="T646" s="31"/>
      <c r="U646" s="31"/>
      <c r="Y646" s="31"/>
      <c r="Z646" s="31"/>
      <c r="AA646" s="31"/>
    </row>
    <row r="647" spans="1:27" s="6" customFormat="1">
      <c r="A647" s="31"/>
      <c r="B647" s="31"/>
      <c r="C647" s="31"/>
      <c r="D647" s="31"/>
      <c r="E647" s="114" t="str">
        <f>IF($C647="","",VLOOKUP($C647,分類コード!$B$1:$C$10,2,0))</f>
        <v/>
      </c>
      <c r="F647" s="30"/>
      <c r="G647" s="28"/>
      <c r="H647" s="11"/>
      <c r="I647" s="28"/>
      <c r="M647" s="31"/>
      <c r="N647" s="31"/>
      <c r="O647" s="31"/>
      <c r="P647" s="31"/>
      <c r="Q647" s="31"/>
      <c r="R647" s="31"/>
      <c r="S647" s="31"/>
      <c r="T647" s="31"/>
      <c r="U647" s="31"/>
      <c r="Y647" s="31"/>
      <c r="Z647" s="31"/>
      <c r="AA647" s="31"/>
    </row>
    <row r="648" spans="1:27" s="6" customFormat="1">
      <c r="A648" s="31"/>
      <c r="B648" s="31"/>
      <c r="C648" s="31"/>
      <c r="D648" s="31"/>
      <c r="E648" s="114" t="str">
        <f>IF($C648="","",VLOOKUP($C648,分類コード!$B$1:$C$10,2,0))</f>
        <v/>
      </c>
      <c r="F648" s="30"/>
      <c r="G648" s="28"/>
      <c r="H648" s="11"/>
      <c r="I648" s="28"/>
      <c r="M648" s="31"/>
      <c r="N648" s="31"/>
      <c r="O648" s="31"/>
      <c r="P648" s="31"/>
      <c r="Q648" s="31"/>
      <c r="R648" s="31"/>
      <c r="S648" s="31"/>
      <c r="T648" s="31"/>
      <c r="U648" s="31"/>
      <c r="Y648" s="31"/>
      <c r="Z648" s="31"/>
      <c r="AA648" s="31"/>
    </row>
    <row r="649" spans="1:27" s="6" customFormat="1">
      <c r="A649" s="31"/>
      <c r="B649" s="31"/>
      <c r="C649" s="31"/>
      <c r="D649" s="31"/>
      <c r="E649" s="114" t="str">
        <f>IF($C649="","",VLOOKUP($C649,分類コード!$B$1:$C$10,2,0))</f>
        <v/>
      </c>
      <c r="F649" s="30"/>
      <c r="G649" s="28"/>
      <c r="H649" s="11"/>
      <c r="I649" s="28"/>
      <c r="M649" s="31"/>
      <c r="N649" s="31"/>
      <c r="O649" s="31"/>
      <c r="P649" s="31"/>
      <c r="Q649" s="31"/>
      <c r="R649" s="31"/>
      <c r="S649" s="31"/>
      <c r="T649" s="31"/>
      <c r="U649" s="31"/>
      <c r="Y649" s="31"/>
      <c r="Z649" s="31"/>
      <c r="AA649" s="31"/>
    </row>
    <row r="650" spans="1:27" s="6" customFormat="1">
      <c r="A650" s="31"/>
      <c r="B650" s="31"/>
      <c r="C650" s="31"/>
      <c r="D650" s="31"/>
      <c r="E650" s="114" t="str">
        <f>IF($C650="","",VLOOKUP($C650,分類コード!$B$1:$C$10,2,0))</f>
        <v/>
      </c>
      <c r="F650" s="30"/>
      <c r="G650" s="28"/>
      <c r="H650" s="11"/>
      <c r="I650" s="28"/>
      <c r="M650" s="31"/>
      <c r="N650" s="31"/>
      <c r="O650" s="31"/>
      <c r="P650" s="31"/>
      <c r="Q650" s="31"/>
      <c r="R650" s="31"/>
      <c r="S650" s="31"/>
      <c r="T650" s="31"/>
      <c r="U650" s="31"/>
      <c r="Y650" s="31"/>
      <c r="Z650" s="31"/>
      <c r="AA650" s="31"/>
    </row>
    <row r="651" spans="1:27" s="6" customFormat="1">
      <c r="A651" s="31"/>
      <c r="B651" s="31"/>
      <c r="C651" s="31"/>
      <c r="D651" s="31"/>
      <c r="E651" s="114" t="str">
        <f>IF($C651="","",VLOOKUP($C651,分類コード!$B$1:$C$10,2,0))</f>
        <v/>
      </c>
      <c r="F651" s="30"/>
      <c r="G651" s="28"/>
      <c r="H651" s="11"/>
      <c r="I651" s="28"/>
      <c r="M651" s="31"/>
      <c r="N651" s="31"/>
      <c r="O651" s="31"/>
      <c r="P651" s="31"/>
      <c r="Q651" s="31"/>
      <c r="R651" s="31"/>
      <c r="S651" s="31"/>
      <c r="T651" s="31"/>
      <c r="U651" s="31"/>
      <c r="Y651" s="31"/>
      <c r="Z651" s="31"/>
      <c r="AA651" s="31"/>
    </row>
    <row r="652" spans="1:27" s="6" customFormat="1">
      <c r="A652" s="31"/>
      <c r="B652" s="31"/>
      <c r="C652" s="31"/>
      <c r="D652" s="31"/>
      <c r="E652" s="114" t="str">
        <f>IF($C652="","",VLOOKUP($C652,分類コード!$B$1:$C$10,2,0))</f>
        <v/>
      </c>
      <c r="F652" s="30"/>
      <c r="G652" s="28"/>
      <c r="H652" s="11"/>
      <c r="I652" s="28"/>
      <c r="M652" s="31"/>
      <c r="N652" s="31"/>
      <c r="O652" s="31"/>
      <c r="P652" s="31"/>
      <c r="Q652" s="31"/>
      <c r="R652" s="31"/>
      <c r="S652" s="31"/>
      <c r="T652" s="31"/>
      <c r="U652" s="31"/>
      <c r="Y652" s="31"/>
      <c r="Z652" s="31"/>
      <c r="AA652" s="31"/>
    </row>
    <row r="653" spans="1:27" s="6" customFormat="1">
      <c r="A653" s="31"/>
      <c r="B653" s="31"/>
      <c r="C653" s="31"/>
      <c r="D653" s="31"/>
      <c r="E653" s="114" t="str">
        <f>IF($C653="","",VLOOKUP($C653,分類コード!$B$1:$C$10,2,0))</f>
        <v/>
      </c>
      <c r="F653" s="30"/>
      <c r="G653" s="28"/>
      <c r="H653" s="11"/>
      <c r="I653" s="28"/>
      <c r="M653" s="31"/>
      <c r="N653" s="31"/>
      <c r="O653" s="31"/>
      <c r="P653" s="31"/>
      <c r="Q653" s="31"/>
      <c r="R653" s="31"/>
      <c r="S653" s="31"/>
      <c r="T653" s="31"/>
      <c r="U653" s="31"/>
      <c r="Y653" s="31"/>
      <c r="Z653" s="31"/>
      <c r="AA653" s="31"/>
    </row>
    <row r="654" spans="1:27" s="6" customFormat="1">
      <c r="A654" s="31"/>
      <c r="B654" s="31"/>
      <c r="C654" s="31"/>
      <c r="D654" s="31"/>
      <c r="E654" s="114" t="str">
        <f>IF($C654="","",VLOOKUP($C654,分類コード!$B$1:$C$10,2,0))</f>
        <v/>
      </c>
      <c r="F654" s="30"/>
      <c r="G654" s="28"/>
      <c r="H654" s="11"/>
      <c r="I654" s="28"/>
      <c r="M654" s="31"/>
      <c r="N654" s="31"/>
      <c r="O654" s="31"/>
      <c r="P654" s="31"/>
      <c r="Q654" s="31"/>
      <c r="R654" s="31"/>
      <c r="S654" s="31"/>
      <c r="T654" s="31"/>
      <c r="U654" s="31"/>
      <c r="Y654" s="31"/>
      <c r="Z654" s="31"/>
      <c r="AA654" s="31"/>
    </row>
    <row r="655" spans="1:27" s="6" customFormat="1">
      <c r="A655" s="31"/>
      <c r="B655" s="31"/>
      <c r="C655" s="31"/>
      <c r="D655" s="31"/>
      <c r="E655" s="114" t="str">
        <f>IF($C655="","",VLOOKUP($C655,分類コード!$B$1:$C$10,2,0))</f>
        <v/>
      </c>
      <c r="F655" s="30"/>
      <c r="G655" s="28"/>
      <c r="H655" s="11"/>
      <c r="I655" s="28"/>
      <c r="M655" s="31"/>
      <c r="N655" s="31"/>
      <c r="O655" s="31"/>
      <c r="P655" s="31"/>
      <c r="Q655" s="31"/>
      <c r="R655" s="31"/>
      <c r="S655" s="31"/>
      <c r="T655" s="31"/>
      <c r="U655" s="31"/>
      <c r="Y655" s="31"/>
      <c r="Z655" s="31"/>
      <c r="AA655" s="31"/>
    </row>
    <row r="656" spans="1:27" s="6" customFormat="1">
      <c r="A656" s="31"/>
      <c r="B656" s="31"/>
      <c r="C656" s="31"/>
      <c r="D656" s="31"/>
      <c r="E656" s="114" t="str">
        <f>IF($C656="","",VLOOKUP($C656,分類コード!$B$1:$C$10,2,0))</f>
        <v/>
      </c>
      <c r="F656" s="30"/>
      <c r="G656" s="28"/>
      <c r="H656" s="11"/>
      <c r="I656" s="28"/>
      <c r="M656" s="31"/>
      <c r="N656" s="31"/>
      <c r="O656" s="31"/>
      <c r="P656" s="31"/>
      <c r="Q656" s="31"/>
      <c r="R656" s="31"/>
      <c r="S656" s="31"/>
      <c r="T656" s="31"/>
      <c r="U656" s="31"/>
      <c r="Y656" s="31"/>
      <c r="Z656" s="31"/>
      <c r="AA656" s="31"/>
    </row>
    <row r="657" spans="1:27" s="6" customFormat="1">
      <c r="A657" s="31"/>
      <c r="B657" s="31"/>
      <c r="C657" s="31"/>
      <c r="D657" s="31"/>
      <c r="E657" s="114" t="str">
        <f>IF($C657="","",VLOOKUP($C657,分類コード!$B$1:$C$10,2,0))</f>
        <v/>
      </c>
      <c r="F657" s="30"/>
      <c r="G657" s="28"/>
      <c r="H657" s="11"/>
      <c r="I657" s="28"/>
      <c r="M657" s="31"/>
      <c r="N657" s="31"/>
      <c r="O657" s="31"/>
      <c r="P657" s="31"/>
      <c r="Q657" s="31"/>
      <c r="R657" s="31"/>
      <c r="S657" s="31"/>
      <c r="T657" s="31"/>
      <c r="U657" s="31"/>
      <c r="Y657" s="31"/>
      <c r="Z657" s="31"/>
      <c r="AA657" s="31"/>
    </row>
    <row r="658" spans="1:27" s="6" customFormat="1">
      <c r="A658" s="31"/>
      <c r="B658" s="31"/>
      <c r="C658" s="31"/>
      <c r="D658" s="31"/>
      <c r="E658" s="114" t="str">
        <f>IF($C658="","",VLOOKUP($C658,分類コード!$B$1:$C$10,2,0))</f>
        <v/>
      </c>
      <c r="F658" s="30"/>
      <c r="G658" s="28"/>
      <c r="H658" s="11"/>
      <c r="I658" s="28"/>
      <c r="M658" s="31"/>
      <c r="N658" s="31"/>
      <c r="O658" s="31"/>
      <c r="P658" s="31"/>
      <c r="Q658" s="31"/>
      <c r="R658" s="31"/>
      <c r="S658" s="31"/>
      <c r="T658" s="31"/>
      <c r="U658" s="31"/>
      <c r="Y658" s="31"/>
      <c r="Z658" s="31"/>
      <c r="AA658" s="31"/>
    </row>
    <row r="659" spans="1:27" s="6" customFormat="1">
      <c r="A659" s="31"/>
      <c r="B659" s="31"/>
      <c r="C659" s="31"/>
      <c r="D659" s="31"/>
      <c r="E659" s="114" t="str">
        <f>IF($C659="","",VLOOKUP($C659,分類コード!$B$1:$C$10,2,0))</f>
        <v/>
      </c>
      <c r="F659" s="30"/>
      <c r="G659" s="28"/>
      <c r="H659" s="11"/>
      <c r="I659" s="28"/>
      <c r="M659" s="31"/>
      <c r="N659" s="31"/>
      <c r="O659" s="31"/>
      <c r="P659" s="31"/>
      <c r="Q659" s="31"/>
      <c r="R659" s="31"/>
      <c r="S659" s="31"/>
      <c r="T659" s="31"/>
      <c r="U659" s="31"/>
      <c r="Y659" s="31"/>
      <c r="Z659" s="31"/>
      <c r="AA659" s="31"/>
    </row>
    <row r="660" spans="1:27" s="6" customFormat="1">
      <c r="A660" s="31"/>
      <c r="B660" s="31"/>
      <c r="C660" s="31"/>
      <c r="D660" s="31"/>
      <c r="E660" s="114" t="str">
        <f>IF($C660="","",VLOOKUP($C660,分類コード!$B$1:$C$10,2,0))</f>
        <v/>
      </c>
      <c r="F660" s="30"/>
      <c r="G660" s="28"/>
      <c r="H660" s="11"/>
      <c r="I660" s="28"/>
      <c r="M660" s="31"/>
      <c r="N660" s="31"/>
      <c r="O660" s="31"/>
      <c r="P660" s="31"/>
      <c r="Q660" s="31"/>
      <c r="R660" s="31"/>
      <c r="S660" s="31"/>
      <c r="T660" s="31"/>
      <c r="U660" s="31"/>
      <c r="Y660" s="31"/>
      <c r="Z660" s="31"/>
      <c r="AA660" s="31"/>
    </row>
    <row r="661" spans="1:27" s="6" customFormat="1">
      <c r="A661" s="31"/>
      <c r="B661" s="31"/>
      <c r="C661" s="31"/>
      <c r="D661" s="31"/>
      <c r="E661" s="114" t="str">
        <f>IF($C661="","",VLOOKUP($C661,分類コード!$B$1:$C$10,2,0))</f>
        <v/>
      </c>
      <c r="F661" s="30"/>
      <c r="G661" s="28"/>
      <c r="H661" s="11"/>
      <c r="I661" s="28"/>
      <c r="M661" s="31"/>
      <c r="N661" s="31"/>
      <c r="O661" s="31"/>
      <c r="P661" s="31"/>
      <c r="Q661" s="31"/>
      <c r="R661" s="31"/>
      <c r="S661" s="31"/>
      <c r="T661" s="31"/>
      <c r="U661" s="31"/>
      <c r="Y661" s="31"/>
      <c r="Z661" s="31"/>
      <c r="AA661" s="31"/>
    </row>
    <row r="662" spans="1:27" s="6" customFormat="1">
      <c r="A662" s="31"/>
      <c r="B662" s="31"/>
      <c r="C662" s="31"/>
      <c r="D662" s="31"/>
      <c r="E662" s="114" t="str">
        <f>IF($C662="","",VLOOKUP($C662,分類コード!$B$1:$C$10,2,0))</f>
        <v/>
      </c>
      <c r="F662" s="30"/>
      <c r="G662" s="28"/>
      <c r="H662" s="11"/>
      <c r="I662" s="28"/>
      <c r="M662" s="31"/>
      <c r="N662" s="31"/>
      <c r="O662" s="31"/>
      <c r="P662" s="31"/>
      <c r="Q662" s="31"/>
      <c r="R662" s="31"/>
      <c r="S662" s="31"/>
      <c r="T662" s="31"/>
      <c r="U662" s="31"/>
      <c r="Y662" s="31"/>
      <c r="Z662" s="31"/>
      <c r="AA662" s="31"/>
    </row>
    <row r="663" spans="1:27" s="6" customFormat="1">
      <c r="A663" s="31"/>
      <c r="B663" s="31"/>
      <c r="C663" s="31"/>
      <c r="D663" s="31"/>
      <c r="E663" s="114" t="str">
        <f>IF($C663="","",VLOOKUP($C663,分類コード!$B$1:$C$10,2,0))</f>
        <v/>
      </c>
      <c r="F663" s="30"/>
      <c r="G663" s="28"/>
      <c r="H663" s="11"/>
      <c r="I663" s="28"/>
      <c r="M663" s="31"/>
      <c r="N663" s="31"/>
      <c r="O663" s="31"/>
      <c r="P663" s="31"/>
      <c r="Q663" s="31"/>
      <c r="R663" s="31"/>
      <c r="S663" s="31"/>
      <c r="T663" s="31"/>
      <c r="U663" s="31"/>
      <c r="Y663" s="31"/>
      <c r="Z663" s="31"/>
      <c r="AA663" s="31"/>
    </row>
    <row r="664" spans="1:27" s="6" customFormat="1">
      <c r="A664" s="31"/>
      <c r="B664" s="31"/>
      <c r="C664" s="31"/>
      <c r="D664" s="31"/>
      <c r="E664" s="114" t="str">
        <f>IF($C664="","",VLOOKUP($C664,分類コード!$B$1:$C$10,2,0))</f>
        <v/>
      </c>
      <c r="F664" s="30"/>
      <c r="G664" s="28"/>
      <c r="H664" s="11"/>
      <c r="I664" s="28"/>
      <c r="M664" s="31"/>
      <c r="N664" s="31"/>
      <c r="O664" s="31"/>
      <c r="P664" s="31"/>
      <c r="Q664" s="31"/>
      <c r="R664" s="31"/>
      <c r="S664" s="31"/>
      <c r="T664" s="31"/>
      <c r="U664" s="31"/>
      <c r="Y664" s="31"/>
      <c r="Z664" s="31"/>
      <c r="AA664" s="31"/>
    </row>
    <row r="665" spans="1:27" s="6" customFormat="1">
      <c r="A665" s="31"/>
      <c r="B665" s="31"/>
      <c r="C665" s="31"/>
      <c r="D665" s="31"/>
      <c r="E665" s="114" t="str">
        <f>IF($C665="","",VLOOKUP($C665,分類コード!$B$1:$C$10,2,0))</f>
        <v/>
      </c>
      <c r="F665" s="30"/>
      <c r="G665" s="28"/>
      <c r="H665" s="11"/>
      <c r="I665" s="28"/>
      <c r="M665" s="31"/>
      <c r="N665" s="31"/>
      <c r="O665" s="31"/>
      <c r="P665" s="31"/>
      <c r="Q665" s="31"/>
      <c r="R665" s="31"/>
      <c r="S665" s="31"/>
      <c r="T665" s="31"/>
      <c r="U665" s="31"/>
      <c r="Y665" s="31"/>
      <c r="Z665" s="31"/>
      <c r="AA665" s="31"/>
    </row>
    <row r="666" spans="1:27" s="6" customFormat="1">
      <c r="A666" s="31"/>
      <c r="B666" s="31"/>
      <c r="C666" s="31"/>
      <c r="D666" s="31"/>
      <c r="E666" s="114" t="str">
        <f>IF($C666="","",VLOOKUP($C666,分類コード!$B$1:$C$10,2,0))</f>
        <v/>
      </c>
      <c r="F666" s="30"/>
      <c r="G666" s="28"/>
      <c r="H666" s="11"/>
      <c r="I666" s="28"/>
      <c r="M666" s="31"/>
      <c r="N666" s="31"/>
      <c r="O666" s="31"/>
      <c r="P666" s="31"/>
      <c r="Q666" s="31"/>
      <c r="R666" s="31"/>
      <c r="S666" s="31"/>
      <c r="T666" s="31"/>
      <c r="U666" s="31"/>
      <c r="Y666" s="31"/>
      <c r="Z666" s="31"/>
      <c r="AA666" s="31"/>
    </row>
    <row r="667" spans="1:27" s="6" customFormat="1">
      <c r="A667" s="31"/>
      <c r="B667" s="31"/>
      <c r="C667" s="31"/>
      <c r="D667" s="31"/>
      <c r="E667" s="114" t="str">
        <f>IF($C667="","",VLOOKUP($C667,分類コード!$B$1:$C$10,2,0))</f>
        <v/>
      </c>
      <c r="F667" s="30"/>
      <c r="G667" s="28"/>
      <c r="H667" s="11"/>
      <c r="I667" s="28"/>
      <c r="M667" s="31"/>
      <c r="N667" s="31"/>
      <c r="O667" s="31"/>
      <c r="P667" s="31"/>
      <c r="Q667" s="31"/>
      <c r="R667" s="31"/>
      <c r="S667" s="31"/>
      <c r="T667" s="31"/>
      <c r="U667" s="31"/>
      <c r="Y667" s="31"/>
      <c r="Z667" s="31"/>
      <c r="AA667" s="31"/>
    </row>
    <row r="668" spans="1:27" s="6" customFormat="1">
      <c r="A668" s="31"/>
      <c r="B668" s="31"/>
      <c r="C668" s="31"/>
      <c r="D668" s="31"/>
      <c r="E668" s="114" t="str">
        <f>IF($C668="","",VLOOKUP($C668,分類コード!$B$1:$C$10,2,0))</f>
        <v/>
      </c>
      <c r="F668" s="30"/>
      <c r="G668" s="28"/>
      <c r="H668" s="11"/>
      <c r="I668" s="28"/>
      <c r="M668" s="31"/>
      <c r="N668" s="31"/>
      <c r="O668" s="31"/>
      <c r="P668" s="31"/>
      <c r="Q668" s="31"/>
      <c r="R668" s="31"/>
      <c r="S668" s="31"/>
      <c r="T668" s="31"/>
      <c r="U668" s="31"/>
      <c r="Y668" s="31"/>
      <c r="Z668" s="31"/>
      <c r="AA668" s="31"/>
    </row>
    <row r="669" spans="1:27" s="6" customFormat="1">
      <c r="A669" s="31"/>
      <c r="B669" s="31"/>
      <c r="C669" s="31"/>
      <c r="D669" s="31"/>
      <c r="E669" s="114" t="str">
        <f>IF($C669="","",VLOOKUP($C669,分類コード!$B$1:$C$10,2,0))</f>
        <v/>
      </c>
      <c r="F669" s="30"/>
      <c r="G669" s="28"/>
      <c r="H669" s="11"/>
      <c r="I669" s="28"/>
      <c r="M669" s="31"/>
      <c r="N669" s="31"/>
      <c r="O669" s="31"/>
      <c r="P669" s="31"/>
      <c r="Q669" s="31"/>
      <c r="R669" s="31"/>
      <c r="S669" s="31"/>
      <c r="T669" s="31"/>
      <c r="U669" s="31"/>
      <c r="Y669" s="31"/>
      <c r="Z669" s="31"/>
      <c r="AA669" s="31"/>
    </row>
    <row r="670" spans="1:27" s="6" customFormat="1">
      <c r="A670" s="31"/>
      <c r="B670" s="31"/>
      <c r="C670" s="31"/>
      <c r="D670" s="31"/>
      <c r="E670" s="114" t="str">
        <f>IF($C670="","",VLOOKUP($C670,分類コード!$B$1:$C$10,2,0))</f>
        <v/>
      </c>
      <c r="F670" s="30"/>
      <c r="G670" s="28"/>
      <c r="H670" s="11"/>
      <c r="I670" s="28"/>
      <c r="M670" s="31"/>
      <c r="N670" s="31"/>
      <c r="O670" s="31"/>
      <c r="P670" s="31"/>
      <c r="Q670" s="31"/>
      <c r="R670" s="31"/>
      <c r="S670" s="31"/>
      <c r="T670" s="31"/>
      <c r="U670" s="31"/>
      <c r="Y670" s="31"/>
      <c r="Z670" s="31"/>
      <c r="AA670" s="31"/>
    </row>
    <row r="671" spans="1:27" s="6" customFormat="1">
      <c r="A671" s="31"/>
      <c r="B671" s="31"/>
      <c r="C671" s="31"/>
      <c r="D671" s="31"/>
      <c r="E671" s="114" t="str">
        <f>IF($C671="","",VLOOKUP($C671,分類コード!$B$1:$C$10,2,0))</f>
        <v/>
      </c>
      <c r="F671" s="30"/>
      <c r="G671" s="28"/>
      <c r="H671" s="11"/>
      <c r="I671" s="28"/>
      <c r="M671" s="31"/>
      <c r="N671" s="31"/>
      <c r="O671" s="31"/>
      <c r="P671" s="31"/>
      <c r="Q671" s="31"/>
      <c r="R671" s="31"/>
      <c r="S671" s="31"/>
      <c r="T671" s="31"/>
      <c r="U671" s="31"/>
      <c r="Y671" s="31"/>
      <c r="Z671" s="31"/>
      <c r="AA671" s="31"/>
    </row>
    <row r="672" spans="1:27" s="6" customFormat="1">
      <c r="A672" s="31"/>
      <c r="B672" s="31"/>
      <c r="C672" s="31"/>
      <c r="D672" s="31"/>
      <c r="E672" s="114" t="str">
        <f>IF($C672="","",VLOOKUP($C672,分類コード!$B$1:$C$10,2,0))</f>
        <v/>
      </c>
      <c r="F672" s="30"/>
      <c r="G672" s="28"/>
      <c r="H672" s="11"/>
      <c r="I672" s="28"/>
      <c r="M672" s="31"/>
      <c r="N672" s="31"/>
      <c r="O672" s="31"/>
      <c r="P672" s="31"/>
      <c r="Q672" s="31"/>
      <c r="R672" s="31"/>
      <c r="S672" s="31"/>
      <c r="T672" s="31"/>
      <c r="U672" s="31"/>
      <c r="Y672" s="31"/>
      <c r="Z672" s="31"/>
      <c r="AA672" s="31"/>
    </row>
    <row r="673" spans="1:27" s="6" customFormat="1">
      <c r="A673" s="31"/>
      <c r="B673" s="31"/>
      <c r="C673" s="31"/>
      <c r="D673" s="31"/>
      <c r="E673" s="114" t="str">
        <f>IF($C673="","",VLOOKUP($C673,分類コード!$B$1:$C$10,2,0))</f>
        <v/>
      </c>
      <c r="F673" s="30"/>
      <c r="G673" s="28"/>
      <c r="H673" s="11"/>
      <c r="I673" s="28"/>
      <c r="M673" s="31"/>
      <c r="N673" s="31"/>
      <c r="O673" s="31"/>
      <c r="P673" s="31"/>
      <c r="Q673" s="31"/>
      <c r="R673" s="31"/>
      <c r="S673" s="31"/>
      <c r="T673" s="31"/>
      <c r="U673" s="31"/>
      <c r="Y673" s="31"/>
      <c r="Z673" s="31"/>
      <c r="AA673" s="31"/>
    </row>
    <row r="674" spans="1:27" s="6" customFormat="1">
      <c r="A674" s="31"/>
      <c r="B674" s="31"/>
      <c r="C674" s="31"/>
      <c r="D674" s="31"/>
      <c r="E674" s="114" t="str">
        <f>IF($C674="","",VLOOKUP($C674,分類コード!$B$1:$C$10,2,0))</f>
        <v/>
      </c>
      <c r="F674" s="30"/>
      <c r="G674" s="28"/>
      <c r="H674" s="11"/>
      <c r="I674" s="28"/>
      <c r="M674" s="31"/>
      <c r="N674" s="31"/>
      <c r="O674" s="31"/>
      <c r="P674" s="31"/>
      <c r="Q674" s="31"/>
      <c r="R674" s="31"/>
      <c r="S674" s="31"/>
      <c r="T674" s="31"/>
      <c r="U674" s="31"/>
      <c r="Y674" s="31"/>
      <c r="Z674" s="31"/>
      <c r="AA674" s="31"/>
    </row>
    <row r="675" spans="1:27" s="6" customFormat="1">
      <c r="A675" s="31"/>
      <c r="B675" s="31"/>
      <c r="C675" s="31"/>
      <c r="D675" s="31"/>
      <c r="E675" s="114" t="str">
        <f>IF($C675="","",VLOOKUP($C675,分類コード!$B$1:$C$10,2,0))</f>
        <v/>
      </c>
      <c r="F675" s="30"/>
      <c r="G675" s="28"/>
      <c r="H675" s="11"/>
      <c r="I675" s="28"/>
      <c r="M675" s="31"/>
      <c r="N675" s="31"/>
      <c r="O675" s="31"/>
      <c r="P675" s="31"/>
      <c r="Q675" s="31"/>
      <c r="R675" s="31"/>
      <c r="S675" s="31"/>
      <c r="T675" s="31"/>
      <c r="U675" s="31"/>
      <c r="Y675" s="31"/>
      <c r="Z675" s="31"/>
      <c r="AA675" s="31"/>
    </row>
    <row r="676" spans="1:27" s="6" customFormat="1">
      <c r="A676" s="31"/>
      <c r="B676" s="31"/>
      <c r="C676" s="31"/>
      <c r="D676" s="31"/>
      <c r="E676" s="114" t="str">
        <f>IF($C676="","",VLOOKUP($C676,分類コード!$B$1:$C$10,2,0))</f>
        <v/>
      </c>
      <c r="F676" s="30"/>
      <c r="G676" s="28"/>
      <c r="H676" s="11"/>
      <c r="I676" s="28"/>
      <c r="M676" s="31"/>
      <c r="N676" s="31"/>
      <c r="O676" s="31"/>
      <c r="P676" s="31"/>
      <c r="Q676" s="31"/>
      <c r="R676" s="31"/>
      <c r="S676" s="31"/>
      <c r="T676" s="31"/>
      <c r="U676" s="31"/>
      <c r="Y676" s="31"/>
      <c r="Z676" s="31"/>
      <c r="AA676" s="31"/>
    </row>
    <row r="677" spans="1:27" s="6" customFormat="1">
      <c r="A677" s="31"/>
      <c r="B677" s="31"/>
      <c r="C677" s="31"/>
      <c r="D677" s="31"/>
      <c r="E677" s="114" t="str">
        <f>IF($C677="","",VLOOKUP($C677,分類コード!$B$1:$C$10,2,0))</f>
        <v/>
      </c>
      <c r="F677" s="30"/>
      <c r="G677" s="28"/>
      <c r="H677" s="11"/>
      <c r="I677" s="28"/>
      <c r="M677" s="31"/>
      <c r="N677" s="31"/>
      <c r="O677" s="31"/>
      <c r="P677" s="31"/>
      <c r="Q677" s="31"/>
      <c r="R677" s="31"/>
      <c r="S677" s="31"/>
      <c r="T677" s="31"/>
      <c r="U677" s="31"/>
      <c r="Y677" s="31"/>
      <c r="Z677" s="31"/>
      <c r="AA677" s="31"/>
    </row>
    <row r="678" spans="1:27" s="6" customFormat="1">
      <c r="A678" s="31"/>
      <c r="B678" s="31"/>
      <c r="C678" s="31"/>
      <c r="D678" s="31"/>
      <c r="E678" s="114" t="str">
        <f>IF($C678="","",VLOOKUP($C678,分類コード!$B$1:$C$10,2,0))</f>
        <v/>
      </c>
      <c r="F678" s="30"/>
      <c r="G678" s="28"/>
      <c r="H678" s="11"/>
      <c r="I678" s="28"/>
      <c r="M678" s="31"/>
      <c r="N678" s="31"/>
      <c r="O678" s="31"/>
      <c r="P678" s="31"/>
      <c r="Q678" s="31"/>
      <c r="R678" s="31"/>
      <c r="S678" s="31"/>
      <c r="T678" s="31"/>
      <c r="U678" s="31"/>
      <c r="Y678" s="31"/>
      <c r="Z678" s="31"/>
      <c r="AA678" s="31"/>
    </row>
    <row r="679" spans="1:27" s="6" customFormat="1">
      <c r="A679" s="31"/>
      <c r="B679" s="31"/>
      <c r="C679" s="31"/>
      <c r="D679" s="31"/>
      <c r="E679" s="114" t="str">
        <f>IF($C679="","",VLOOKUP($C679,分類コード!$B$1:$C$10,2,0))</f>
        <v/>
      </c>
      <c r="F679" s="30"/>
      <c r="G679" s="28"/>
      <c r="H679" s="11"/>
      <c r="I679" s="28"/>
      <c r="M679" s="31"/>
      <c r="N679" s="31"/>
      <c r="O679" s="31"/>
      <c r="P679" s="31"/>
      <c r="Q679" s="31"/>
      <c r="R679" s="31"/>
      <c r="S679" s="31"/>
      <c r="T679" s="31"/>
      <c r="U679" s="31"/>
      <c r="Y679" s="31"/>
      <c r="Z679" s="31"/>
      <c r="AA679" s="31"/>
    </row>
    <row r="680" spans="1:27" s="6" customFormat="1">
      <c r="A680" s="31"/>
      <c r="B680" s="31"/>
      <c r="C680" s="31"/>
      <c r="D680" s="31"/>
      <c r="E680" s="114" t="str">
        <f>IF($C680="","",VLOOKUP($C680,分類コード!$B$1:$C$10,2,0))</f>
        <v/>
      </c>
      <c r="F680" s="30"/>
      <c r="G680" s="28"/>
      <c r="H680" s="11"/>
      <c r="I680" s="28"/>
      <c r="M680" s="31"/>
      <c r="N680" s="31"/>
      <c r="O680" s="31"/>
      <c r="P680" s="31"/>
      <c r="Q680" s="31"/>
      <c r="R680" s="31"/>
      <c r="S680" s="31"/>
      <c r="T680" s="31"/>
      <c r="U680" s="31"/>
      <c r="Y680" s="31"/>
      <c r="Z680" s="31"/>
      <c r="AA680" s="31"/>
    </row>
    <row r="681" spans="1:27" s="6" customFormat="1">
      <c r="A681" s="31"/>
      <c r="B681" s="31"/>
      <c r="C681" s="31"/>
      <c r="D681" s="31"/>
      <c r="E681" s="114" t="str">
        <f>IF($C681="","",VLOOKUP($C681,分類コード!$B$1:$C$10,2,0))</f>
        <v/>
      </c>
      <c r="F681" s="30"/>
      <c r="G681" s="28"/>
      <c r="H681" s="11"/>
      <c r="I681" s="28"/>
      <c r="M681" s="31"/>
      <c r="N681" s="31"/>
      <c r="O681" s="31"/>
      <c r="P681" s="31"/>
      <c r="Q681" s="31"/>
      <c r="R681" s="31"/>
      <c r="S681" s="31"/>
      <c r="T681" s="31"/>
      <c r="U681" s="31"/>
      <c r="Y681" s="31"/>
      <c r="Z681" s="31"/>
      <c r="AA681" s="31"/>
    </row>
    <row r="682" spans="1:27" s="6" customFormat="1">
      <c r="A682" s="31"/>
      <c r="B682" s="31"/>
      <c r="C682" s="31"/>
      <c r="D682" s="31"/>
      <c r="E682" s="114" t="str">
        <f>IF($C682="","",VLOOKUP($C682,分類コード!$B$1:$C$10,2,0))</f>
        <v/>
      </c>
      <c r="F682" s="30"/>
      <c r="G682" s="28"/>
      <c r="H682" s="11"/>
      <c r="I682" s="28"/>
      <c r="M682" s="31"/>
      <c r="N682" s="31"/>
      <c r="O682" s="31"/>
      <c r="P682" s="31"/>
      <c r="Q682" s="31"/>
      <c r="R682" s="31"/>
      <c r="S682" s="31"/>
      <c r="T682" s="31"/>
      <c r="U682" s="31"/>
      <c r="Y682" s="31"/>
      <c r="Z682" s="31"/>
      <c r="AA682" s="31"/>
    </row>
    <row r="683" spans="1:27" s="6" customFormat="1">
      <c r="A683" s="31"/>
      <c r="B683" s="31"/>
      <c r="C683" s="31"/>
      <c r="D683" s="31"/>
      <c r="E683" s="114" t="str">
        <f>IF($C683="","",VLOOKUP($C683,分類コード!$B$1:$C$10,2,0))</f>
        <v/>
      </c>
      <c r="F683" s="30"/>
      <c r="G683" s="28"/>
      <c r="H683" s="11"/>
      <c r="I683" s="28"/>
      <c r="M683" s="31"/>
      <c r="N683" s="31"/>
      <c r="O683" s="31"/>
      <c r="P683" s="31"/>
      <c r="Q683" s="31"/>
      <c r="R683" s="31"/>
      <c r="S683" s="31"/>
      <c r="T683" s="31"/>
      <c r="U683" s="31"/>
      <c r="Y683" s="31"/>
      <c r="Z683" s="31"/>
      <c r="AA683" s="31"/>
    </row>
    <row r="684" spans="1:27" s="6" customFormat="1">
      <c r="A684" s="31"/>
      <c r="B684" s="31"/>
      <c r="C684" s="31"/>
      <c r="D684" s="31"/>
      <c r="E684" s="114" t="str">
        <f>IF($C684="","",VLOOKUP($C684,分類コード!$B$1:$C$10,2,0))</f>
        <v/>
      </c>
      <c r="F684" s="30"/>
      <c r="G684" s="28"/>
      <c r="H684" s="11"/>
      <c r="I684" s="28"/>
      <c r="M684" s="31"/>
      <c r="N684" s="31"/>
      <c r="O684" s="31"/>
      <c r="P684" s="31"/>
      <c r="Q684" s="31"/>
      <c r="R684" s="31"/>
      <c r="S684" s="31"/>
      <c r="T684" s="31"/>
      <c r="U684" s="31"/>
      <c r="Y684" s="31"/>
      <c r="Z684" s="31"/>
      <c r="AA684" s="31"/>
    </row>
    <row r="685" spans="1:27" s="6" customFormat="1">
      <c r="A685" s="31"/>
      <c r="B685" s="31"/>
      <c r="C685" s="31"/>
      <c r="D685" s="31"/>
      <c r="E685" s="114" t="str">
        <f>IF($C685="","",VLOOKUP($C685,分類コード!$B$1:$C$10,2,0))</f>
        <v/>
      </c>
      <c r="F685" s="30"/>
      <c r="G685" s="28"/>
      <c r="H685" s="11"/>
      <c r="I685" s="28"/>
      <c r="M685" s="31"/>
      <c r="N685" s="31"/>
      <c r="O685" s="31"/>
      <c r="P685" s="31"/>
      <c r="Q685" s="31"/>
      <c r="R685" s="31"/>
      <c r="S685" s="31"/>
      <c r="T685" s="31"/>
      <c r="U685" s="31"/>
      <c r="Y685" s="31"/>
      <c r="Z685" s="31"/>
      <c r="AA685" s="31"/>
    </row>
    <row r="686" spans="1:27" s="6" customFormat="1">
      <c r="A686" s="31"/>
      <c r="B686" s="31"/>
      <c r="C686" s="31"/>
      <c r="D686" s="31"/>
      <c r="E686" s="114" t="str">
        <f>IF($C686="","",VLOOKUP($C686,分類コード!$B$1:$C$10,2,0))</f>
        <v/>
      </c>
      <c r="F686" s="30"/>
      <c r="G686" s="28"/>
      <c r="H686" s="11"/>
      <c r="I686" s="28"/>
      <c r="M686" s="31"/>
      <c r="N686" s="31"/>
      <c r="O686" s="31"/>
      <c r="P686" s="31"/>
      <c r="Q686" s="31"/>
      <c r="R686" s="31"/>
      <c r="S686" s="31"/>
      <c r="T686" s="31"/>
      <c r="U686" s="31"/>
      <c r="Y686" s="31"/>
      <c r="Z686" s="31"/>
      <c r="AA686" s="31"/>
    </row>
    <row r="687" spans="1:27" s="6" customFormat="1">
      <c r="A687" s="31"/>
      <c r="B687" s="31"/>
      <c r="C687" s="31"/>
      <c r="D687" s="31"/>
      <c r="E687" s="114" t="str">
        <f>IF($C687="","",VLOOKUP($C687,分類コード!$B$1:$C$10,2,0))</f>
        <v/>
      </c>
      <c r="F687" s="30"/>
      <c r="G687" s="28"/>
      <c r="H687" s="11"/>
      <c r="I687" s="28"/>
      <c r="M687" s="31"/>
      <c r="N687" s="31"/>
      <c r="O687" s="31"/>
      <c r="P687" s="31"/>
      <c r="Q687" s="31"/>
      <c r="R687" s="31"/>
      <c r="S687" s="31"/>
      <c r="T687" s="31"/>
      <c r="U687" s="31"/>
      <c r="Y687" s="31"/>
      <c r="Z687" s="31"/>
      <c r="AA687" s="31"/>
    </row>
    <row r="688" spans="1:27" s="6" customFormat="1">
      <c r="A688" s="31"/>
      <c r="B688" s="31"/>
      <c r="C688" s="31"/>
      <c r="D688" s="31"/>
      <c r="E688" s="114" t="str">
        <f>IF($C688="","",VLOOKUP($C688,分類コード!$B$1:$C$10,2,0))</f>
        <v/>
      </c>
      <c r="F688" s="30"/>
      <c r="G688" s="28"/>
      <c r="H688" s="11"/>
      <c r="I688" s="28"/>
      <c r="M688" s="31"/>
      <c r="N688" s="31"/>
      <c r="O688" s="31"/>
      <c r="P688" s="31"/>
      <c r="Q688" s="31"/>
      <c r="R688" s="31"/>
      <c r="S688" s="31"/>
      <c r="T688" s="31"/>
      <c r="U688" s="31"/>
      <c r="Y688" s="31"/>
      <c r="Z688" s="31"/>
      <c r="AA688" s="31"/>
    </row>
    <row r="689" spans="1:27" s="6" customFormat="1">
      <c r="A689" s="31"/>
      <c r="B689" s="31"/>
      <c r="C689" s="31"/>
      <c r="D689" s="31"/>
      <c r="E689" s="114" t="str">
        <f>IF($C689="","",VLOOKUP($C689,分類コード!$B$1:$C$10,2,0))</f>
        <v/>
      </c>
      <c r="F689" s="30"/>
      <c r="G689" s="28"/>
      <c r="H689" s="11"/>
      <c r="I689" s="28"/>
      <c r="M689" s="31"/>
      <c r="N689" s="31"/>
      <c r="O689" s="31"/>
      <c r="P689" s="31"/>
      <c r="Q689" s="31"/>
      <c r="R689" s="31"/>
      <c r="S689" s="31"/>
      <c r="T689" s="31"/>
      <c r="U689" s="31"/>
      <c r="Y689" s="31"/>
      <c r="Z689" s="31"/>
      <c r="AA689" s="31"/>
    </row>
    <row r="690" spans="1:27" s="6" customFormat="1">
      <c r="A690" s="31"/>
      <c r="B690" s="31"/>
      <c r="C690" s="31"/>
      <c r="D690" s="31"/>
      <c r="E690" s="114" t="str">
        <f>IF($C690="","",VLOOKUP($C690,分類コード!$B$1:$C$10,2,0))</f>
        <v/>
      </c>
      <c r="F690" s="30"/>
      <c r="G690" s="28"/>
      <c r="H690" s="11"/>
      <c r="I690" s="28"/>
      <c r="M690" s="31"/>
      <c r="N690" s="31"/>
      <c r="O690" s="31"/>
      <c r="P690" s="31"/>
      <c r="Q690" s="31"/>
      <c r="R690" s="31"/>
      <c r="S690" s="31"/>
      <c r="T690" s="31"/>
      <c r="U690" s="31"/>
      <c r="Y690" s="31"/>
      <c r="Z690" s="31"/>
      <c r="AA690" s="31"/>
    </row>
    <row r="691" spans="1:27" s="6" customFormat="1">
      <c r="A691" s="31"/>
      <c r="B691" s="31"/>
      <c r="C691" s="31"/>
      <c r="D691" s="31"/>
      <c r="E691" s="114" t="str">
        <f>IF($C691="","",VLOOKUP($C691,分類コード!$B$1:$C$10,2,0))</f>
        <v/>
      </c>
      <c r="F691" s="30"/>
      <c r="G691" s="28"/>
      <c r="H691" s="11"/>
      <c r="I691" s="28"/>
      <c r="M691" s="31"/>
      <c r="N691" s="31"/>
      <c r="O691" s="31"/>
      <c r="P691" s="31"/>
      <c r="Q691" s="31"/>
      <c r="R691" s="31"/>
      <c r="S691" s="31"/>
      <c r="T691" s="31"/>
      <c r="U691" s="31"/>
      <c r="Y691" s="31"/>
      <c r="Z691" s="31"/>
      <c r="AA691" s="31"/>
    </row>
    <row r="692" spans="1:27" s="6" customFormat="1">
      <c r="A692" s="31"/>
      <c r="B692" s="31"/>
      <c r="C692" s="31"/>
      <c r="D692" s="31"/>
      <c r="E692" s="114" t="str">
        <f>IF($C692="","",VLOOKUP($C692,分類コード!$B$1:$C$10,2,0))</f>
        <v/>
      </c>
      <c r="F692" s="30"/>
      <c r="G692" s="28"/>
      <c r="H692" s="11"/>
      <c r="I692" s="28"/>
      <c r="M692" s="31"/>
      <c r="N692" s="31"/>
      <c r="O692" s="31"/>
      <c r="P692" s="31"/>
      <c r="Q692" s="31"/>
      <c r="R692" s="31"/>
      <c r="S692" s="31"/>
      <c r="T692" s="31"/>
      <c r="U692" s="31"/>
      <c r="Y692" s="31"/>
      <c r="Z692" s="31"/>
      <c r="AA692" s="31"/>
    </row>
    <row r="693" spans="1:27" s="6" customFormat="1">
      <c r="A693" s="31"/>
      <c r="B693" s="31"/>
      <c r="C693" s="31"/>
      <c r="D693" s="31"/>
      <c r="E693" s="114" t="str">
        <f>IF($C693="","",VLOOKUP($C693,分類コード!$B$1:$C$10,2,0))</f>
        <v/>
      </c>
      <c r="F693" s="30"/>
      <c r="G693" s="28"/>
      <c r="H693" s="11"/>
      <c r="I693" s="28"/>
      <c r="M693" s="31"/>
      <c r="N693" s="31"/>
      <c r="O693" s="31"/>
      <c r="P693" s="31"/>
      <c r="Q693" s="31"/>
      <c r="R693" s="31"/>
      <c r="S693" s="31"/>
      <c r="T693" s="31"/>
      <c r="U693" s="31"/>
      <c r="Y693" s="31"/>
      <c r="Z693" s="31"/>
      <c r="AA693" s="31"/>
    </row>
    <row r="694" spans="1:27" s="6" customFormat="1">
      <c r="A694" s="31"/>
      <c r="B694" s="31"/>
      <c r="C694" s="31"/>
      <c r="D694" s="31"/>
      <c r="E694" s="114" t="str">
        <f>IF($C694="","",VLOOKUP($C694,分類コード!$B$1:$C$10,2,0))</f>
        <v/>
      </c>
      <c r="F694" s="30"/>
      <c r="G694" s="28"/>
      <c r="H694" s="11"/>
      <c r="I694" s="28"/>
      <c r="M694" s="31"/>
      <c r="N694" s="31"/>
      <c r="O694" s="31"/>
      <c r="P694" s="31"/>
      <c r="Q694" s="31"/>
      <c r="R694" s="31"/>
      <c r="S694" s="31"/>
      <c r="T694" s="31"/>
      <c r="U694" s="31"/>
      <c r="Y694" s="31"/>
      <c r="Z694" s="31"/>
      <c r="AA694" s="31"/>
    </row>
    <row r="695" spans="1:27" s="6" customFormat="1">
      <c r="A695" s="31"/>
      <c r="B695" s="31"/>
      <c r="C695" s="31"/>
      <c r="D695" s="31"/>
      <c r="E695" s="114" t="str">
        <f>IF($C695="","",VLOOKUP($C695,分類コード!$B$1:$C$10,2,0))</f>
        <v/>
      </c>
      <c r="F695" s="30"/>
      <c r="G695" s="28"/>
      <c r="H695" s="11"/>
      <c r="I695" s="28"/>
      <c r="M695" s="31"/>
      <c r="N695" s="31"/>
      <c r="O695" s="31"/>
      <c r="P695" s="31"/>
      <c r="Q695" s="31"/>
      <c r="R695" s="31"/>
      <c r="S695" s="31"/>
      <c r="T695" s="31"/>
      <c r="U695" s="31"/>
      <c r="Y695" s="31"/>
      <c r="Z695" s="31"/>
      <c r="AA695" s="31"/>
    </row>
    <row r="696" spans="1:27" s="6" customFormat="1">
      <c r="A696" s="31"/>
      <c r="B696" s="31"/>
      <c r="C696" s="31"/>
      <c r="D696" s="31"/>
      <c r="E696" s="114" t="str">
        <f>IF($C696="","",VLOOKUP($C696,分類コード!$B$1:$C$10,2,0))</f>
        <v/>
      </c>
      <c r="F696" s="30"/>
      <c r="G696" s="28"/>
      <c r="H696" s="11"/>
      <c r="I696" s="28"/>
      <c r="M696" s="31"/>
      <c r="N696" s="31"/>
      <c r="O696" s="31"/>
      <c r="P696" s="31"/>
      <c r="Q696" s="31"/>
      <c r="R696" s="31"/>
      <c r="S696" s="31"/>
      <c r="T696" s="31"/>
      <c r="U696" s="31"/>
      <c r="Y696" s="31"/>
      <c r="Z696" s="31"/>
      <c r="AA696" s="31"/>
    </row>
    <row r="697" spans="1:27" s="6" customFormat="1">
      <c r="A697" s="31"/>
      <c r="B697" s="31"/>
      <c r="C697" s="31"/>
      <c r="D697" s="31"/>
      <c r="E697" s="114" t="str">
        <f>IF($C697="","",VLOOKUP($C697,分類コード!$B$1:$C$10,2,0))</f>
        <v/>
      </c>
      <c r="F697" s="30"/>
      <c r="G697" s="28"/>
      <c r="H697" s="11"/>
      <c r="I697" s="28"/>
      <c r="M697" s="31"/>
      <c r="N697" s="31"/>
      <c r="O697" s="31"/>
      <c r="P697" s="31"/>
      <c r="Q697" s="31"/>
      <c r="R697" s="31"/>
      <c r="S697" s="31"/>
      <c r="T697" s="31"/>
      <c r="U697" s="31"/>
      <c r="Y697" s="31"/>
      <c r="Z697" s="31"/>
      <c r="AA697" s="31"/>
    </row>
    <row r="698" spans="1:27" s="6" customFormat="1">
      <c r="A698" s="31"/>
      <c r="B698" s="31"/>
      <c r="C698" s="31"/>
      <c r="D698" s="31"/>
      <c r="E698" s="114" t="str">
        <f>IF($C698="","",VLOOKUP($C698,分類コード!$B$1:$C$10,2,0))</f>
        <v/>
      </c>
      <c r="F698" s="30"/>
      <c r="G698" s="28"/>
      <c r="H698" s="11"/>
      <c r="I698" s="28"/>
      <c r="M698" s="31"/>
      <c r="N698" s="31"/>
      <c r="O698" s="31"/>
      <c r="P698" s="31"/>
      <c r="Q698" s="31"/>
      <c r="R698" s="31"/>
      <c r="S698" s="31"/>
      <c r="T698" s="31"/>
      <c r="U698" s="31"/>
      <c r="Y698" s="31"/>
      <c r="Z698" s="31"/>
      <c r="AA698" s="31"/>
    </row>
    <row r="699" spans="1:27" s="6" customFormat="1">
      <c r="A699" s="31"/>
      <c r="B699" s="31"/>
      <c r="C699" s="31"/>
      <c r="D699" s="31"/>
      <c r="E699" s="114" t="str">
        <f>IF($C699="","",VLOOKUP($C699,分類コード!$B$1:$C$10,2,0))</f>
        <v/>
      </c>
      <c r="F699" s="30"/>
      <c r="G699" s="28"/>
      <c r="H699" s="11"/>
      <c r="I699" s="28"/>
      <c r="M699" s="31"/>
      <c r="N699" s="31"/>
      <c r="O699" s="31"/>
      <c r="P699" s="31"/>
      <c r="Q699" s="31"/>
      <c r="R699" s="31"/>
      <c r="S699" s="31"/>
      <c r="T699" s="31"/>
      <c r="U699" s="31"/>
      <c r="Y699" s="31"/>
      <c r="Z699" s="31"/>
      <c r="AA699" s="31"/>
    </row>
    <row r="700" spans="1:27" s="6" customFormat="1">
      <c r="A700" s="31"/>
      <c r="B700" s="31"/>
      <c r="C700" s="31"/>
      <c r="D700" s="31"/>
      <c r="E700" s="114" t="str">
        <f>IF($C700="","",VLOOKUP($C700,分類コード!$B$1:$C$10,2,0))</f>
        <v/>
      </c>
      <c r="F700" s="30"/>
      <c r="G700" s="28"/>
      <c r="H700" s="11"/>
      <c r="I700" s="28"/>
      <c r="M700" s="31"/>
      <c r="N700" s="31"/>
      <c r="O700" s="31"/>
      <c r="P700" s="31"/>
      <c r="Q700" s="31"/>
      <c r="R700" s="31"/>
      <c r="S700" s="31"/>
      <c r="T700" s="31"/>
      <c r="U700" s="31"/>
      <c r="Y700" s="31"/>
      <c r="Z700" s="31"/>
      <c r="AA700" s="31"/>
    </row>
    <row r="701" spans="1:27" s="6" customFormat="1">
      <c r="A701" s="31"/>
      <c r="B701" s="31"/>
      <c r="C701" s="31"/>
      <c r="D701" s="31"/>
      <c r="E701" s="114" t="str">
        <f>IF($C701="","",VLOOKUP($C701,分類コード!$B$1:$C$10,2,0))</f>
        <v/>
      </c>
      <c r="F701" s="30"/>
      <c r="G701" s="28"/>
      <c r="H701" s="11"/>
      <c r="I701" s="28"/>
      <c r="M701" s="31"/>
      <c r="N701" s="31"/>
      <c r="O701" s="31"/>
      <c r="P701" s="31"/>
      <c r="Q701" s="31"/>
      <c r="R701" s="31"/>
      <c r="S701" s="31"/>
      <c r="T701" s="31"/>
      <c r="U701" s="31"/>
      <c r="Y701" s="31"/>
      <c r="Z701" s="31"/>
      <c r="AA701" s="31"/>
    </row>
    <row r="702" spans="1:27" s="6" customFormat="1">
      <c r="A702" s="31"/>
      <c r="B702" s="31"/>
      <c r="C702" s="31"/>
      <c r="D702" s="31"/>
      <c r="E702" s="114" t="str">
        <f>IF($C702="","",VLOOKUP($C702,分類コード!$B$1:$C$10,2,0))</f>
        <v/>
      </c>
      <c r="F702" s="30"/>
      <c r="G702" s="28"/>
      <c r="H702" s="11"/>
      <c r="I702" s="28"/>
      <c r="M702" s="31"/>
      <c r="N702" s="31"/>
      <c r="O702" s="31"/>
      <c r="P702" s="31"/>
      <c r="Q702" s="31"/>
      <c r="R702" s="31"/>
      <c r="S702" s="31"/>
      <c r="T702" s="31"/>
      <c r="U702" s="31"/>
      <c r="Y702" s="31"/>
      <c r="Z702" s="31"/>
      <c r="AA702" s="31"/>
    </row>
    <row r="703" spans="1:27" s="6" customFormat="1">
      <c r="A703" s="31"/>
      <c r="B703" s="31"/>
      <c r="C703" s="31"/>
      <c r="D703" s="31"/>
      <c r="E703" s="114" t="str">
        <f>IF($C703="","",VLOOKUP($C703,分類コード!$B$1:$C$10,2,0))</f>
        <v/>
      </c>
      <c r="F703" s="30"/>
      <c r="G703" s="28"/>
      <c r="H703" s="11"/>
      <c r="I703" s="28"/>
      <c r="M703" s="31"/>
      <c r="N703" s="31"/>
      <c r="O703" s="31"/>
      <c r="P703" s="31"/>
      <c r="Q703" s="31"/>
      <c r="R703" s="31"/>
      <c r="S703" s="31"/>
      <c r="T703" s="31"/>
      <c r="U703" s="31"/>
      <c r="Y703" s="31"/>
      <c r="Z703" s="31"/>
      <c r="AA703" s="31"/>
    </row>
    <row r="704" spans="1:27" s="6" customFormat="1">
      <c r="A704" s="31"/>
      <c r="B704" s="31"/>
      <c r="C704" s="31"/>
      <c r="D704" s="31"/>
      <c r="E704" s="114" t="str">
        <f>IF($C704="","",VLOOKUP($C704,分類コード!$B$1:$C$10,2,0))</f>
        <v/>
      </c>
      <c r="F704" s="30"/>
      <c r="G704" s="28"/>
      <c r="H704" s="11"/>
      <c r="I704" s="28"/>
      <c r="M704" s="31"/>
      <c r="N704" s="31"/>
      <c r="O704" s="31"/>
      <c r="P704" s="31"/>
      <c r="Q704" s="31"/>
      <c r="R704" s="31"/>
      <c r="S704" s="31"/>
      <c r="T704" s="31"/>
      <c r="U704" s="31"/>
      <c r="Y704" s="31"/>
      <c r="Z704" s="31"/>
      <c r="AA704" s="31"/>
    </row>
    <row r="705" spans="1:27" s="6" customFormat="1">
      <c r="A705" s="31"/>
      <c r="B705" s="31"/>
      <c r="C705" s="31"/>
      <c r="D705" s="31"/>
      <c r="E705" s="114" t="str">
        <f>IF($C705="","",VLOOKUP($C705,分類コード!$B$1:$C$10,2,0))</f>
        <v/>
      </c>
      <c r="F705" s="30"/>
      <c r="G705" s="28"/>
      <c r="H705" s="11"/>
      <c r="I705" s="28"/>
      <c r="M705" s="31"/>
      <c r="N705" s="31"/>
      <c r="O705" s="31"/>
      <c r="P705" s="31"/>
      <c r="Q705" s="31"/>
      <c r="R705" s="31"/>
      <c r="S705" s="31"/>
      <c r="T705" s="31"/>
      <c r="U705" s="31"/>
      <c r="Y705" s="31"/>
      <c r="Z705" s="31"/>
      <c r="AA705" s="31"/>
    </row>
    <row r="706" spans="1:27" s="6" customFormat="1">
      <c r="A706" s="31"/>
      <c r="B706" s="31"/>
      <c r="C706" s="31"/>
      <c r="D706" s="31"/>
      <c r="E706" s="114" t="str">
        <f>IF($C706="","",VLOOKUP($C706,分類コード!$B$1:$C$10,2,0))</f>
        <v/>
      </c>
      <c r="F706" s="30"/>
      <c r="G706" s="28"/>
      <c r="H706" s="11"/>
      <c r="I706" s="28"/>
      <c r="M706" s="31"/>
      <c r="N706" s="31"/>
      <c r="O706" s="31"/>
      <c r="P706" s="31"/>
      <c r="Q706" s="31"/>
      <c r="R706" s="31"/>
      <c r="S706" s="31"/>
      <c r="T706" s="31"/>
      <c r="U706" s="31"/>
      <c r="Y706" s="31"/>
      <c r="Z706" s="31"/>
      <c r="AA706" s="31"/>
    </row>
    <row r="707" spans="1:27" s="6" customFormat="1">
      <c r="A707" s="31"/>
      <c r="B707" s="31"/>
      <c r="C707" s="31"/>
      <c r="D707" s="31"/>
      <c r="E707" s="114" t="str">
        <f>IF($C707="","",VLOOKUP($C707,分類コード!$B$1:$C$10,2,0))</f>
        <v/>
      </c>
      <c r="F707" s="30"/>
      <c r="G707" s="28"/>
      <c r="H707" s="11"/>
      <c r="I707" s="28"/>
      <c r="M707" s="31"/>
      <c r="N707" s="31"/>
      <c r="O707" s="31"/>
      <c r="P707" s="31"/>
      <c r="Q707" s="31"/>
      <c r="R707" s="31"/>
      <c r="S707" s="31"/>
      <c r="T707" s="31"/>
      <c r="U707" s="31"/>
      <c r="Y707" s="31"/>
      <c r="Z707" s="31"/>
      <c r="AA707" s="31"/>
    </row>
    <row r="708" spans="1:27" s="6" customFormat="1">
      <c r="A708" s="31"/>
      <c r="B708" s="31"/>
      <c r="C708" s="31"/>
      <c r="D708" s="31"/>
      <c r="E708" s="114" t="str">
        <f>IF($C708="","",VLOOKUP($C708,分類コード!$B$1:$C$10,2,0))</f>
        <v/>
      </c>
      <c r="F708" s="30"/>
      <c r="G708" s="28"/>
      <c r="H708" s="11"/>
      <c r="I708" s="28"/>
      <c r="M708" s="31"/>
      <c r="N708" s="31"/>
      <c r="O708" s="31"/>
      <c r="P708" s="31"/>
      <c r="Q708" s="31"/>
      <c r="R708" s="31"/>
      <c r="S708" s="31"/>
      <c r="T708" s="31"/>
      <c r="U708" s="31"/>
      <c r="Y708" s="31"/>
      <c r="Z708" s="31"/>
      <c r="AA708" s="31"/>
    </row>
    <row r="709" spans="1:27" s="6" customFormat="1">
      <c r="A709" s="31"/>
      <c r="B709" s="31"/>
      <c r="C709" s="31"/>
      <c r="D709" s="31"/>
      <c r="E709" s="114" t="str">
        <f>IF($C709="","",VLOOKUP($C709,分類コード!$B$1:$C$10,2,0))</f>
        <v/>
      </c>
      <c r="F709" s="30"/>
      <c r="G709" s="28"/>
      <c r="H709" s="11"/>
      <c r="I709" s="28"/>
      <c r="M709" s="31"/>
      <c r="N709" s="31"/>
      <c r="O709" s="31"/>
      <c r="P709" s="31"/>
      <c r="Q709" s="31"/>
      <c r="R709" s="31"/>
      <c r="S709" s="31"/>
      <c r="T709" s="31"/>
      <c r="U709" s="31"/>
      <c r="Y709" s="31"/>
      <c r="Z709" s="31"/>
      <c r="AA709" s="31"/>
    </row>
    <row r="710" spans="1:27" s="6" customFormat="1">
      <c r="A710" s="31"/>
      <c r="B710" s="31"/>
      <c r="C710" s="31"/>
      <c r="D710" s="31"/>
      <c r="E710" s="114" t="str">
        <f>IF($C710="","",VLOOKUP($C710,分類コード!$B$1:$C$10,2,0))</f>
        <v/>
      </c>
      <c r="F710" s="30"/>
      <c r="G710" s="28"/>
      <c r="H710" s="11"/>
      <c r="I710" s="28"/>
      <c r="M710" s="31"/>
      <c r="N710" s="31"/>
      <c r="O710" s="31"/>
      <c r="P710" s="31"/>
      <c r="Q710" s="31"/>
      <c r="R710" s="31"/>
      <c r="S710" s="31"/>
      <c r="T710" s="31"/>
      <c r="U710" s="31"/>
      <c r="Y710" s="31"/>
      <c r="Z710" s="31"/>
      <c r="AA710" s="31"/>
    </row>
    <row r="711" spans="1:27" s="6" customFormat="1">
      <c r="A711" s="31"/>
      <c r="B711" s="31"/>
      <c r="C711" s="31"/>
      <c r="D711" s="31"/>
      <c r="E711" s="114" t="str">
        <f>IF($C711="","",VLOOKUP($C711,分類コード!$B$1:$C$10,2,0))</f>
        <v/>
      </c>
      <c r="F711" s="30"/>
      <c r="G711" s="28"/>
      <c r="H711" s="11"/>
      <c r="I711" s="28"/>
      <c r="M711" s="31"/>
      <c r="N711" s="31"/>
      <c r="O711" s="31"/>
      <c r="P711" s="31"/>
      <c r="Q711" s="31"/>
      <c r="R711" s="31"/>
      <c r="S711" s="31"/>
      <c r="T711" s="31"/>
      <c r="U711" s="31"/>
      <c r="Y711" s="31"/>
      <c r="Z711" s="31"/>
      <c r="AA711" s="31"/>
    </row>
    <row r="712" spans="1:27" s="6" customFormat="1">
      <c r="A712" s="31"/>
      <c r="B712" s="31"/>
      <c r="C712" s="31"/>
      <c r="D712" s="31"/>
      <c r="E712" s="114" t="str">
        <f>IF($C712="","",VLOOKUP($C712,分類コード!$B$1:$C$10,2,0))</f>
        <v/>
      </c>
      <c r="F712" s="30"/>
      <c r="G712" s="28"/>
      <c r="H712" s="11"/>
      <c r="I712" s="28"/>
      <c r="M712" s="31"/>
      <c r="N712" s="31"/>
      <c r="O712" s="31"/>
      <c r="P712" s="31"/>
      <c r="Q712" s="31"/>
      <c r="R712" s="31"/>
      <c r="S712" s="31"/>
      <c r="T712" s="31"/>
      <c r="U712" s="31"/>
      <c r="Y712" s="31"/>
      <c r="Z712" s="31"/>
      <c r="AA712" s="31"/>
    </row>
    <row r="713" spans="1:27" s="6" customFormat="1">
      <c r="A713" s="31"/>
      <c r="B713" s="31"/>
      <c r="C713" s="31"/>
      <c r="D713" s="31"/>
      <c r="E713" s="114" t="str">
        <f>IF($C713="","",VLOOKUP($C713,分類コード!$B$1:$C$10,2,0))</f>
        <v/>
      </c>
      <c r="F713" s="30"/>
      <c r="G713" s="28"/>
      <c r="H713" s="11"/>
      <c r="I713" s="28"/>
      <c r="M713" s="31"/>
      <c r="N713" s="31"/>
      <c r="O713" s="31"/>
      <c r="P713" s="31"/>
      <c r="Q713" s="31"/>
      <c r="R713" s="31"/>
      <c r="S713" s="31"/>
      <c r="T713" s="31"/>
      <c r="U713" s="31"/>
      <c r="Y713" s="31"/>
      <c r="Z713" s="31"/>
      <c r="AA713" s="31"/>
    </row>
    <row r="714" spans="1:27" s="6" customFormat="1">
      <c r="A714" s="31"/>
      <c r="B714" s="31"/>
      <c r="C714" s="31"/>
      <c r="D714" s="31"/>
      <c r="E714" s="114" t="str">
        <f>IF($C714="","",VLOOKUP($C714,分類コード!$B$1:$C$10,2,0))</f>
        <v/>
      </c>
      <c r="F714" s="30"/>
      <c r="G714" s="28"/>
      <c r="H714" s="11"/>
      <c r="I714" s="28"/>
      <c r="M714" s="31"/>
      <c r="N714" s="31"/>
      <c r="O714" s="31"/>
      <c r="P714" s="31"/>
      <c r="Q714" s="31"/>
      <c r="R714" s="31"/>
      <c r="S714" s="31"/>
      <c r="T714" s="31"/>
      <c r="U714" s="31"/>
      <c r="Y714" s="31"/>
      <c r="Z714" s="31"/>
      <c r="AA714" s="31"/>
    </row>
    <row r="715" spans="1:27" s="6" customFormat="1">
      <c r="A715" s="31"/>
      <c r="B715" s="31"/>
      <c r="C715" s="31"/>
      <c r="D715" s="31"/>
      <c r="E715" s="114" t="str">
        <f>IF($C715="","",VLOOKUP($C715,分類コード!$B$1:$C$10,2,0))</f>
        <v/>
      </c>
      <c r="F715" s="30"/>
      <c r="G715" s="28"/>
      <c r="H715" s="11"/>
      <c r="I715" s="28"/>
      <c r="M715" s="31"/>
      <c r="N715" s="31"/>
      <c r="O715" s="31"/>
      <c r="P715" s="31"/>
      <c r="Q715" s="31"/>
      <c r="R715" s="31"/>
      <c r="S715" s="31"/>
      <c r="T715" s="31"/>
      <c r="U715" s="31"/>
      <c r="Y715" s="31"/>
      <c r="Z715" s="31"/>
      <c r="AA715" s="31"/>
    </row>
    <row r="716" spans="1:27" s="6" customFormat="1">
      <c r="A716" s="31"/>
      <c r="B716" s="31"/>
      <c r="C716" s="31"/>
      <c r="D716" s="31"/>
      <c r="E716" s="114" t="str">
        <f>IF($C716="","",VLOOKUP($C716,分類コード!$B$1:$C$10,2,0))</f>
        <v/>
      </c>
      <c r="F716" s="30"/>
      <c r="G716" s="28"/>
      <c r="H716" s="11"/>
      <c r="I716" s="28"/>
      <c r="M716" s="31"/>
      <c r="N716" s="31"/>
      <c r="O716" s="31"/>
      <c r="P716" s="31"/>
      <c r="Q716" s="31"/>
      <c r="R716" s="31"/>
      <c r="S716" s="31"/>
      <c r="T716" s="31"/>
      <c r="U716" s="31"/>
      <c r="Y716" s="31"/>
      <c r="Z716" s="31"/>
      <c r="AA716" s="31"/>
    </row>
    <row r="717" spans="1:27" s="6" customFormat="1">
      <c r="A717" s="31"/>
      <c r="B717" s="31"/>
      <c r="C717" s="31"/>
      <c r="D717" s="31"/>
      <c r="E717" s="114" t="str">
        <f>IF($C717="","",VLOOKUP($C717,分類コード!$B$1:$C$10,2,0))</f>
        <v/>
      </c>
      <c r="F717" s="30"/>
      <c r="G717" s="28"/>
      <c r="H717" s="11"/>
      <c r="I717" s="28"/>
      <c r="M717" s="31"/>
      <c r="N717" s="31"/>
      <c r="O717" s="31"/>
      <c r="P717" s="31"/>
      <c r="Q717" s="31"/>
      <c r="R717" s="31"/>
      <c r="S717" s="31"/>
      <c r="T717" s="31"/>
      <c r="U717" s="31"/>
      <c r="Y717" s="31"/>
      <c r="Z717" s="31"/>
      <c r="AA717" s="31"/>
    </row>
    <row r="718" spans="1:27" s="6" customFormat="1">
      <c r="A718" s="31"/>
      <c r="B718" s="31"/>
      <c r="C718" s="31"/>
      <c r="D718" s="31"/>
      <c r="E718" s="114" t="str">
        <f>IF($C718="","",VLOOKUP($C718,分類コード!$B$1:$C$10,2,0))</f>
        <v/>
      </c>
      <c r="F718" s="30"/>
      <c r="G718" s="28"/>
      <c r="H718" s="11"/>
      <c r="I718" s="28"/>
      <c r="M718" s="31"/>
      <c r="N718" s="31"/>
      <c r="O718" s="31"/>
      <c r="P718" s="31"/>
      <c r="Q718" s="31"/>
      <c r="R718" s="31"/>
      <c r="S718" s="31"/>
      <c r="T718" s="31"/>
      <c r="U718" s="31"/>
      <c r="Y718" s="31"/>
      <c r="Z718" s="31"/>
      <c r="AA718" s="31"/>
    </row>
    <row r="719" spans="1:27" s="6" customFormat="1">
      <c r="A719" s="31"/>
      <c r="B719" s="31"/>
      <c r="C719" s="31"/>
      <c r="D719" s="31"/>
      <c r="E719" s="114" t="str">
        <f>IF($C719="","",VLOOKUP($C719,分類コード!$B$1:$C$10,2,0))</f>
        <v/>
      </c>
      <c r="F719" s="30"/>
      <c r="G719" s="28"/>
      <c r="H719" s="11"/>
      <c r="I719" s="28"/>
      <c r="M719" s="31"/>
      <c r="N719" s="31"/>
      <c r="O719" s="31"/>
      <c r="P719" s="31"/>
      <c r="Q719" s="31"/>
      <c r="R719" s="31"/>
      <c r="S719" s="31"/>
      <c r="T719" s="31"/>
      <c r="U719" s="31"/>
      <c r="Y719" s="31"/>
      <c r="Z719" s="31"/>
      <c r="AA719" s="31"/>
    </row>
    <row r="720" spans="1:27" s="6" customFormat="1">
      <c r="A720" s="31"/>
      <c r="B720" s="31"/>
      <c r="C720" s="31"/>
      <c r="D720" s="31"/>
      <c r="E720" s="114" t="str">
        <f>IF($C720="","",VLOOKUP($C720,分類コード!$B$1:$C$10,2,0))</f>
        <v/>
      </c>
      <c r="F720" s="30"/>
      <c r="G720" s="28"/>
      <c r="H720" s="11"/>
      <c r="I720" s="28"/>
      <c r="M720" s="31"/>
      <c r="N720" s="31"/>
      <c r="O720" s="31"/>
      <c r="P720" s="31"/>
      <c r="Q720" s="31"/>
      <c r="R720" s="31"/>
      <c r="S720" s="31"/>
      <c r="T720" s="31"/>
      <c r="U720" s="31"/>
      <c r="Y720" s="31"/>
      <c r="Z720" s="31"/>
      <c r="AA720" s="31"/>
    </row>
    <row r="721" spans="1:27" s="6" customFormat="1">
      <c r="A721" s="31"/>
      <c r="B721" s="31"/>
      <c r="C721" s="31"/>
      <c r="D721" s="31"/>
      <c r="E721" s="114" t="str">
        <f>IF($C721="","",VLOOKUP($C721,分類コード!$B$1:$C$10,2,0))</f>
        <v/>
      </c>
      <c r="F721" s="30"/>
      <c r="G721" s="28"/>
      <c r="H721" s="11"/>
      <c r="I721" s="28"/>
      <c r="M721" s="31"/>
      <c r="N721" s="31"/>
      <c r="O721" s="31"/>
      <c r="P721" s="31"/>
      <c r="Q721" s="31"/>
      <c r="R721" s="31"/>
      <c r="S721" s="31"/>
      <c r="T721" s="31"/>
      <c r="U721" s="31"/>
      <c r="Y721" s="31"/>
      <c r="Z721" s="31"/>
      <c r="AA721" s="31"/>
    </row>
    <row r="722" spans="1:27" s="6" customFormat="1">
      <c r="A722" s="31"/>
      <c r="B722" s="31"/>
      <c r="C722" s="31"/>
      <c r="D722" s="31"/>
      <c r="E722" s="114" t="str">
        <f>IF($C722="","",VLOOKUP($C722,分類コード!$B$1:$C$10,2,0))</f>
        <v/>
      </c>
      <c r="F722" s="30"/>
      <c r="G722" s="28"/>
      <c r="H722" s="11"/>
      <c r="I722" s="28"/>
      <c r="M722" s="31"/>
      <c r="N722" s="31"/>
      <c r="O722" s="31"/>
      <c r="P722" s="31"/>
      <c r="Q722" s="31"/>
      <c r="R722" s="31"/>
      <c r="S722" s="31"/>
      <c r="T722" s="31"/>
      <c r="U722" s="31"/>
      <c r="Y722" s="31"/>
      <c r="Z722" s="31"/>
      <c r="AA722" s="31"/>
    </row>
    <row r="723" spans="1:27" s="6" customFormat="1">
      <c r="A723" s="31"/>
      <c r="B723" s="31"/>
      <c r="C723" s="31"/>
      <c r="D723" s="31"/>
      <c r="E723" s="114" t="str">
        <f>IF($C723="","",VLOOKUP($C723,分類コード!$B$1:$C$10,2,0))</f>
        <v/>
      </c>
      <c r="F723" s="30"/>
      <c r="G723" s="28"/>
      <c r="H723" s="11"/>
      <c r="I723" s="28"/>
      <c r="M723" s="31"/>
      <c r="N723" s="31"/>
      <c r="O723" s="31"/>
      <c r="P723" s="31"/>
      <c r="Q723" s="31"/>
      <c r="R723" s="31"/>
      <c r="S723" s="31"/>
      <c r="T723" s="31"/>
      <c r="U723" s="31"/>
      <c r="Y723" s="31"/>
      <c r="Z723" s="31"/>
      <c r="AA723" s="31"/>
    </row>
    <row r="724" spans="1:27" s="6" customFormat="1">
      <c r="A724" s="31"/>
      <c r="B724" s="31"/>
      <c r="C724" s="31"/>
      <c r="D724" s="31"/>
      <c r="E724" s="114" t="str">
        <f>IF($C724="","",VLOOKUP($C724,分類コード!$B$1:$C$10,2,0))</f>
        <v/>
      </c>
      <c r="F724" s="30"/>
      <c r="G724" s="28"/>
      <c r="H724" s="11"/>
      <c r="I724" s="28"/>
      <c r="M724" s="31"/>
      <c r="N724" s="31"/>
      <c r="O724" s="31"/>
      <c r="P724" s="31"/>
      <c r="Q724" s="31"/>
      <c r="R724" s="31"/>
      <c r="S724" s="31"/>
      <c r="T724" s="31"/>
      <c r="U724" s="31"/>
      <c r="Y724" s="31"/>
      <c r="Z724" s="31"/>
      <c r="AA724" s="31"/>
    </row>
    <row r="725" spans="1:27" s="6" customFormat="1">
      <c r="A725" s="31"/>
      <c r="B725" s="31"/>
      <c r="C725" s="31"/>
      <c r="D725" s="31"/>
      <c r="E725" s="114" t="str">
        <f>IF($C725="","",VLOOKUP($C725,分類コード!$B$1:$C$10,2,0))</f>
        <v/>
      </c>
      <c r="F725" s="30"/>
      <c r="G725" s="28"/>
      <c r="H725" s="11"/>
      <c r="I725" s="28"/>
      <c r="M725" s="31"/>
      <c r="N725" s="31"/>
      <c r="O725" s="31"/>
      <c r="P725" s="31"/>
      <c r="Q725" s="31"/>
      <c r="R725" s="31"/>
      <c r="S725" s="31"/>
      <c r="T725" s="31"/>
      <c r="U725" s="31"/>
      <c r="Y725" s="31"/>
      <c r="Z725" s="31"/>
      <c r="AA725" s="31"/>
    </row>
    <row r="726" spans="1:27" s="6" customFormat="1">
      <c r="A726" s="31"/>
      <c r="B726" s="31"/>
      <c r="C726" s="31"/>
      <c r="D726" s="31"/>
      <c r="E726" s="114" t="str">
        <f>IF($C726="","",VLOOKUP($C726,分類コード!$B$1:$C$10,2,0))</f>
        <v/>
      </c>
      <c r="F726" s="30"/>
      <c r="G726" s="28"/>
      <c r="H726" s="11"/>
      <c r="I726" s="28"/>
      <c r="M726" s="31"/>
      <c r="N726" s="31"/>
      <c r="O726" s="31"/>
      <c r="P726" s="31"/>
      <c r="Q726" s="31"/>
      <c r="R726" s="31"/>
      <c r="S726" s="31"/>
      <c r="T726" s="31"/>
      <c r="U726" s="31"/>
      <c r="Y726" s="31"/>
      <c r="Z726" s="31"/>
      <c r="AA726" s="31"/>
    </row>
    <row r="727" spans="1:27" s="6" customFormat="1">
      <c r="A727" s="31"/>
      <c r="B727" s="31"/>
      <c r="C727" s="31"/>
      <c r="D727" s="31"/>
      <c r="E727" s="114" t="str">
        <f>IF($C727="","",VLOOKUP($C727,分類コード!$B$1:$C$10,2,0))</f>
        <v/>
      </c>
      <c r="F727" s="30"/>
      <c r="G727" s="28"/>
      <c r="H727" s="11"/>
      <c r="I727" s="28"/>
      <c r="M727" s="31"/>
      <c r="N727" s="31"/>
      <c r="O727" s="31"/>
      <c r="P727" s="31"/>
      <c r="Q727" s="31"/>
      <c r="R727" s="31"/>
      <c r="S727" s="31"/>
      <c r="T727" s="31"/>
      <c r="U727" s="31"/>
      <c r="Y727" s="31"/>
      <c r="Z727" s="31"/>
      <c r="AA727" s="31"/>
    </row>
    <row r="728" spans="1:27" s="6" customFormat="1">
      <c r="A728" s="31"/>
      <c r="B728" s="31"/>
      <c r="C728" s="31"/>
      <c r="D728" s="31"/>
      <c r="E728" s="114" t="str">
        <f>IF($C728="","",VLOOKUP($C728,分類コード!$B$1:$C$10,2,0))</f>
        <v/>
      </c>
      <c r="F728" s="30"/>
      <c r="G728" s="28"/>
      <c r="H728" s="11"/>
      <c r="I728" s="28"/>
      <c r="M728" s="31"/>
      <c r="N728" s="31"/>
      <c r="O728" s="31"/>
      <c r="P728" s="31"/>
      <c r="Q728" s="31"/>
      <c r="R728" s="31"/>
      <c r="S728" s="31"/>
      <c r="T728" s="31"/>
      <c r="U728" s="31"/>
      <c r="Y728" s="31"/>
      <c r="Z728" s="31"/>
      <c r="AA728" s="31"/>
    </row>
    <row r="729" spans="1:27" s="6" customFormat="1">
      <c r="A729" s="31"/>
      <c r="B729" s="31"/>
      <c r="C729" s="31"/>
      <c r="D729" s="31"/>
      <c r="E729" s="114" t="str">
        <f>IF($C729="","",VLOOKUP($C729,分類コード!$B$1:$C$10,2,0))</f>
        <v/>
      </c>
      <c r="F729" s="30"/>
      <c r="G729" s="28"/>
      <c r="H729" s="11"/>
      <c r="I729" s="28"/>
      <c r="M729" s="31"/>
      <c r="N729" s="31"/>
      <c r="O729" s="31"/>
      <c r="P729" s="31"/>
      <c r="Q729" s="31"/>
      <c r="R729" s="31"/>
      <c r="S729" s="31"/>
      <c r="T729" s="31"/>
      <c r="U729" s="31"/>
      <c r="Y729" s="31"/>
      <c r="Z729" s="31"/>
      <c r="AA729" s="31"/>
    </row>
    <row r="730" spans="1:27" s="6" customFormat="1">
      <c r="A730" s="31"/>
      <c r="B730" s="31"/>
      <c r="C730" s="31"/>
      <c r="D730" s="31"/>
      <c r="E730" s="114" t="str">
        <f>IF($C730="","",VLOOKUP($C730,分類コード!$B$1:$C$10,2,0))</f>
        <v/>
      </c>
      <c r="F730" s="30"/>
      <c r="G730" s="28"/>
      <c r="H730" s="11"/>
      <c r="I730" s="28"/>
      <c r="M730" s="31"/>
      <c r="N730" s="31"/>
      <c r="O730" s="31"/>
      <c r="P730" s="31"/>
      <c r="Q730" s="31"/>
      <c r="R730" s="31"/>
      <c r="S730" s="31"/>
      <c r="T730" s="31"/>
      <c r="U730" s="31"/>
      <c r="Y730" s="31"/>
      <c r="Z730" s="31"/>
      <c r="AA730" s="31"/>
    </row>
    <row r="731" spans="1:27" s="6" customFormat="1">
      <c r="A731" s="31"/>
      <c r="B731" s="31"/>
      <c r="C731" s="31"/>
      <c r="D731" s="31"/>
      <c r="E731" s="114" t="str">
        <f>IF($C731="","",VLOOKUP($C731,分類コード!$B$1:$C$10,2,0))</f>
        <v/>
      </c>
      <c r="F731" s="30"/>
      <c r="G731" s="28"/>
      <c r="H731" s="11"/>
      <c r="I731" s="28"/>
      <c r="M731" s="31"/>
      <c r="N731" s="31"/>
      <c r="O731" s="31"/>
      <c r="P731" s="31"/>
      <c r="Q731" s="31"/>
      <c r="R731" s="31"/>
      <c r="S731" s="31"/>
      <c r="T731" s="31"/>
      <c r="U731" s="31"/>
      <c r="Y731" s="31"/>
      <c r="Z731" s="31"/>
      <c r="AA731" s="31"/>
    </row>
    <row r="732" spans="1:27" s="6" customFormat="1">
      <c r="A732" s="31"/>
      <c r="B732" s="31"/>
      <c r="C732" s="31"/>
      <c r="D732" s="31"/>
      <c r="E732" s="114" t="str">
        <f>IF($C732="","",VLOOKUP($C732,分類コード!$B$1:$C$10,2,0))</f>
        <v/>
      </c>
      <c r="F732" s="30"/>
      <c r="G732" s="28"/>
      <c r="H732" s="11"/>
      <c r="I732" s="28"/>
      <c r="M732" s="31"/>
      <c r="N732" s="31"/>
      <c r="O732" s="31"/>
      <c r="P732" s="31"/>
      <c r="Q732" s="31"/>
      <c r="R732" s="31"/>
      <c r="S732" s="31"/>
      <c r="T732" s="31"/>
      <c r="U732" s="31"/>
      <c r="Y732" s="31"/>
      <c r="Z732" s="31"/>
      <c r="AA732" s="31"/>
    </row>
    <row r="733" spans="1:27" s="6" customFormat="1">
      <c r="A733" s="31"/>
      <c r="B733" s="31"/>
      <c r="C733" s="31"/>
      <c r="D733" s="31"/>
      <c r="E733" s="114" t="str">
        <f>IF($C733="","",VLOOKUP($C733,分類コード!$B$1:$C$10,2,0))</f>
        <v/>
      </c>
      <c r="F733" s="30"/>
      <c r="G733" s="28"/>
      <c r="H733" s="11"/>
      <c r="I733" s="28"/>
      <c r="M733" s="31"/>
      <c r="N733" s="31"/>
      <c r="O733" s="31"/>
      <c r="P733" s="31"/>
      <c r="Q733" s="31"/>
      <c r="R733" s="31"/>
      <c r="S733" s="31"/>
      <c r="T733" s="31"/>
      <c r="U733" s="31"/>
      <c r="Y733" s="31"/>
      <c r="Z733" s="31"/>
      <c r="AA733" s="31"/>
    </row>
    <row r="734" spans="1:27" s="6" customFormat="1">
      <c r="A734" s="31"/>
      <c r="B734" s="31"/>
      <c r="C734" s="31"/>
      <c r="D734" s="31"/>
      <c r="E734" s="114" t="str">
        <f>IF($C734="","",VLOOKUP($C734,分類コード!$B$1:$C$10,2,0))</f>
        <v/>
      </c>
      <c r="F734" s="30"/>
      <c r="G734" s="28"/>
      <c r="H734" s="11"/>
      <c r="I734" s="28"/>
      <c r="M734" s="31"/>
      <c r="N734" s="31"/>
      <c r="O734" s="31"/>
      <c r="P734" s="31"/>
      <c r="Q734" s="31"/>
      <c r="R734" s="31"/>
      <c r="S734" s="31"/>
      <c r="T734" s="31"/>
      <c r="U734" s="31"/>
      <c r="Y734" s="31"/>
      <c r="Z734" s="31"/>
      <c r="AA734" s="31"/>
    </row>
    <row r="735" spans="1:27" s="6" customFormat="1">
      <c r="A735" s="31"/>
      <c r="B735" s="31"/>
      <c r="C735" s="31"/>
      <c r="D735" s="31"/>
      <c r="E735" s="114" t="str">
        <f>IF($C735="","",VLOOKUP($C735,分類コード!$B$1:$C$10,2,0))</f>
        <v/>
      </c>
      <c r="F735" s="30"/>
      <c r="G735" s="28"/>
      <c r="H735" s="11"/>
      <c r="I735" s="28"/>
      <c r="M735" s="31"/>
      <c r="N735" s="31"/>
      <c r="O735" s="31"/>
      <c r="P735" s="31"/>
      <c r="Q735" s="31"/>
      <c r="R735" s="31"/>
      <c r="S735" s="31"/>
      <c r="T735" s="31"/>
      <c r="U735" s="31"/>
      <c r="Y735" s="31"/>
      <c r="Z735" s="31"/>
      <c r="AA735" s="31"/>
    </row>
    <row r="736" spans="1:27" s="6" customFormat="1">
      <c r="A736" s="31"/>
      <c r="B736" s="31"/>
      <c r="C736" s="31"/>
      <c r="D736" s="31"/>
      <c r="E736" s="114" t="str">
        <f>IF($C736="","",VLOOKUP($C736,分類コード!$B$1:$C$10,2,0))</f>
        <v/>
      </c>
      <c r="F736" s="30"/>
      <c r="G736" s="28"/>
      <c r="H736" s="11"/>
      <c r="I736" s="28"/>
      <c r="M736" s="31"/>
      <c r="N736" s="31"/>
      <c r="O736" s="31"/>
      <c r="P736" s="31"/>
      <c r="Q736" s="31"/>
      <c r="R736" s="31"/>
      <c r="S736" s="31"/>
      <c r="T736" s="31"/>
      <c r="U736" s="31"/>
      <c r="Y736" s="31"/>
      <c r="Z736" s="31"/>
      <c r="AA736" s="31"/>
    </row>
    <row r="737" spans="1:27" s="6" customFormat="1">
      <c r="A737" s="31"/>
      <c r="B737" s="31"/>
      <c r="C737" s="31"/>
      <c r="D737" s="31"/>
      <c r="E737" s="114" t="str">
        <f>IF($C737="","",VLOOKUP($C737,分類コード!$B$1:$C$10,2,0))</f>
        <v/>
      </c>
      <c r="F737" s="30"/>
      <c r="G737" s="28"/>
      <c r="H737" s="11"/>
      <c r="I737" s="28"/>
      <c r="M737" s="31"/>
      <c r="N737" s="31"/>
      <c r="O737" s="31"/>
      <c r="P737" s="31"/>
      <c r="Q737" s="31"/>
      <c r="R737" s="31"/>
      <c r="S737" s="31"/>
      <c r="T737" s="31"/>
      <c r="U737" s="31"/>
      <c r="Y737" s="31"/>
      <c r="Z737" s="31"/>
      <c r="AA737" s="31"/>
    </row>
    <row r="738" spans="1:27" s="6" customFormat="1">
      <c r="A738" s="31"/>
      <c r="B738" s="31"/>
      <c r="C738" s="31"/>
      <c r="D738" s="31"/>
      <c r="E738" s="114" t="str">
        <f>IF($C738="","",VLOOKUP($C738,分類コード!$B$1:$C$10,2,0))</f>
        <v/>
      </c>
      <c r="F738" s="30"/>
      <c r="G738" s="28"/>
      <c r="H738" s="11"/>
      <c r="I738" s="28"/>
      <c r="M738" s="31"/>
      <c r="N738" s="31"/>
      <c r="O738" s="31"/>
      <c r="P738" s="31"/>
      <c r="Q738" s="31"/>
      <c r="R738" s="31"/>
      <c r="S738" s="31"/>
      <c r="T738" s="31"/>
      <c r="U738" s="31"/>
      <c r="Y738" s="31"/>
      <c r="Z738" s="31"/>
      <c r="AA738" s="31"/>
    </row>
    <row r="739" spans="1:27" s="6" customFormat="1">
      <c r="A739" s="31"/>
      <c r="B739" s="31"/>
      <c r="C739" s="31"/>
      <c r="D739" s="31"/>
      <c r="E739" s="114" t="str">
        <f>IF($C739="","",VLOOKUP($C739,分類コード!$B$1:$C$10,2,0))</f>
        <v/>
      </c>
      <c r="F739" s="30"/>
      <c r="G739" s="28"/>
      <c r="H739" s="11"/>
      <c r="I739" s="28"/>
      <c r="M739" s="31"/>
      <c r="N739" s="31"/>
      <c r="O739" s="31"/>
      <c r="P739" s="31"/>
      <c r="Q739" s="31"/>
      <c r="R739" s="31"/>
      <c r="S739" s="31"/>
      <c r="T739" s="31"/>
      <c r="U739" s="31"/>
      <c r="Y739" s="31"/>
      <c r="Z739" s="31"/>
      <c r="AA739" s="31"/>
    </row>
    <row r="740" spans="1:27" s="6" customFormat="1">
      <c r="A740" s="31"/>
      <c r="B740" s="31"/>
      <c r="C740" s="31"/>
      <c r="D740" s="31"/>
      <c r="E740" s="114" t="str">
        <f>IF($C740="","",VLOOKUP($C740,分類コード!$B$1:$C$10,2,0))</f>
        <v/>
      </c>
      <c r="F740" s="30"/>
      <c r="G740" s="28"/>
      <c r="H740" s="11"/>
      <c r="I740" s="28"/>
      <c r="M740" s="31"/>
      <c r="N740" s="31"/>
      <c r="O740" s="31"/>
      <c r="P740" s="31"/>
      <c r="Q740" s="31"/>
      <c r="R740" s="31"/>
      <c r="S740" s="31"/>
      <c r="T740" s="31"/>
      <c r="U740" s="31"/>
      <c r="Y740" s="31"/>
      <c r="Z740" s="31"/>
      <c r="AA740" s="31"/>
    </row>
    <row r="741" spans="1:27" s="6" customFormat="1">
      <c r="A741" s="31"/>
      <c r="B741" s="31"/>
      <c r="C741" s="31"/>
      <c r="D741" s="31"/>
      <c r="E741" s="114" t="str">
        <f>IF($C741="","",VLOOKUP($C741,分類コード!$B$1:$C$10,2,0))</f>
        <v/>
      </c>
      <c r="F741" s="30"/>
      <c r="G741" s="28"/>
      <c r="H741" s="11"/>
      <c r="I741" s="28"/>
      <c r="M741" s="31"/>
      <c r="N741" s="31"/>
      <c r="O741" s="31"/>
      <c r="P741" s="31"/>
      <c r="Q741" s="31"/>
      <c r="R741" s="31"/>
      <c r="S741" s="31"/>
      <c r="T741" s="31"/>
      <c r="U741" s="31"/>
      <c r="Y741" s="31"/>
      <c r="Z741" s="31"/>
      <c r="AA741" s="31"/>
    </row>
    <row r="742" spans="1:27" s="6" customFormat="1">
      <c r="A742" s="31"/>
      <c r="B742" s="31"/>
      <c r="C742" s="31"/>
      <c r="D742" s="31"/>
      <c r="E742" s="114" t="str">
        <f>IF($C742="","",VLOOKUP($C742,分類コード!$B$1:$C$10,2,0))</f>
        <v/>
      </c>
      <c r="F742" s="30"/>
      <c r="G742" s="28"/>
      <c r="H742" s="11"/>
      <c r="I742" s="28"/>
      <c r="M742" s="31"/>
      <c r="N742" s="31"/>
      <c r="O742" s="31"/>
      <c r="P742" s="31"/>
      <c r="Q742" s="31"/>
      <c r="R742" s="31"/>
      <c r="S742" s="31"/>
      <c r="T742" s="31"/>
      <c r="U742" s="31"/>
      <c r="Y742" s="31"/>
      <c r="Z742" s="31"/>
      <c r="AA742" s="31"/>
    </row>
    <row r="743" spans="1:27" s="6" customFormat="1">
      <c r="A743" s="31"/>
      <c r="B743" s="31"/>
      <c r="C743" s="31"/>
      <c r="D743" s="31"/>
      <c r="E743" s="114" t="str">
        <f>IF($C743="","",VLOOKUP($C743,分類コード!$B$1:$C$10,2,0))</f>
        <v/>
      </c>
      <c r="F743" s="30"/>
      <c r="G743" s="28"/>
      <c r="H743" s="11"/>
      <c r="I743" s="28"/>
      <c r="M743" s="31"/>
      <c r="N743" s="31"/>
      <c r="O743" s="31"/>
      <c r="P743" s="31"/>
      <c r="Q743" s="31"/>
      <c r="R743" s="31"/>
      <c r="S743" s="31"/>
      <c r="T743" s="31"/>
      <c r="U743" s="31"/>
      <c r="Y743" s="31"/>
      <c r="Z743" s="31"/>
      <c r="AA743" s="31"/>
    </row>
    <row r="744" spans="1:27" s="6" customFormat="1">
      <c r="A744" s="31"/>
      <c r="B744" s="31"/>
      <c r="C744" s="31"/>
      <c r="D744" s="31"/>
      <c r="E744" s="114" t="str">
        <f>IF($C744="","",VLOOKUP($C744,分類コード!$B$1:$C$10,2,0))</f>
        <v/>
      </c>
      <c r="F744" s="30"/>
      <c r="G744" s="28"/>
      <c r="H744" s="11"/>
      <c r="I744" s="28"/>
      <c r="M744" s="31"/>
      <c r="N744" s="31"/>
      <c r="O744" s="31"/>
      <c r="P744" s="31"/>
      <c r="Q744" s="31"/>
      <c r="R744" s="31"/>
      <c r="S744" s="31"/>
      <c r="T744" s="31"/>
      <c r="U744" s="31"/>
      <c r="Y744" s="31"/>
      <c r="Z744" s="31"/>
      <c r="AA744" s="31"/>
    </row>
    <row r="745" spans="1:27" s="6" customFormat="1">
      <c r="A745" s="31"/>
      <c r="B745" s="31"/>
      <c r="C745" s="31"/>
      <c r="D745" s="31"/>
      <c r="E745" s="114" t="str">
        <f>IF($C745="","",VLOOKUP($C745,分類コード!$B$1:$C$10,2,0))</f>
        <v/>
      </c>
      <c r="F745" s="30"/>
      <c r="G745" s="28"/>
      <c r="H745" s="11"/>
      <c r="I745" s="28"/>
      <c r="M745" s="31"/>
      <c r="N745" s="31"/>
      <c r="O745" s="31"/>
      <c r="P745" s="31"/>
      <c r="Q745" s="31"/>
      <c r="R745" s="31"/>
      <c r="S745" s="31"/>
      <c r="T745" s="31"/>
      <c r="U745" s="31"/>
      <c r="Y745" s="31"/>
      <c r="Z745" s="31"/>
      <c r="AA745" s="31"/>
    </row>
    <row r="746" spans="1:27" s="6" customFormat="1">
      <c r="A746" s="31"/>
      <c r="B746" s="31"/>
      <c r="C746" s="31"/>
      <c r="D746" s="31"/>
      <c r="E746" s="114" t="str">
        <f>IF($C746="","",VLOOKUP($C746,分類コード!$B$1:$C$10,2,0))</f>
        <v/>
      </c>
      <c r="F746" s="30"/>
      <c r="G746" s="28"/>
      <c r="H746" s="11"/>
      <c r="I746" s="28"/>
      <c r="M746" s="31"/>
      <c r="N746" s="31"/>
      <c r="O746" s="31"/>
      <c r="P746" s="31"/>
      <c r="Q746" s="31"/>
      <c r="R746" s="31"/>
      <c r="S746" s="31"/>
      <c r="T746" s="31"/>
      <c r="U746" s="31"/>
      <c r="Y746" s="31"/>
      <c r="Z746" s="31"/>
      <c r="AA746" s="31"/>
    </row>
    <row r="747" spans="1:27" s="6" customFormat="1">
      <c r="A747" s="31"/>
      <c r="B747" s="31"/>
      <c r="C747" s="31"/>
      <c r="D747" s="31"/>
      <c r="E747" s="114" t="str">
        <f>IF($C747="","",VLOOKUP($C747,分類コード!$B$1:$C$10,2,0))</f>
        <v/>
      </c>
      <c r="F747" s="30"/>
      <c r="G747" s="28"/>
      <c r="H747" s="11"/>
      <c r="I747" s="28"/>
      <c r="M747" s="31"/>
      <c r="N747" s="31"/>
      <c r="O747" s="31"/>
      <c r="P747" s="31"/>
      <c r="Q747" s="31"/>
      <c r="R747" s="31"/>
      <c r="S747" s="31"/>
      <c r="T747" s="31"/>
      <c r="U747" s="31"/>
      <c r="Y747" s="31"/>
      <c r="Z747" s="31"/>
      <c r="AA747" s="31"/>
    </row>
    <row r="748" spans="1:27" s="6" customFormat="1">
      <c r="A748" s="31"/>
      <c r="B748" s="31"/>
      <c r="C748" s="31"/>
      <c r="D748" s="31"/>
      <c r="E748" s="114" t="str">
        <f>IF($C748="","",VLOOKUP($C748,分類コード!$B$1:$C$10,2,0))</f>
        <v/>
      </c>
      <c r="F748" s="30"/>
      <c r="G748" s="28"/>
      <c r="H748" s="11"/>
      <c r="I748" s="28"/>
      <c r="M748" s="31"/>
      <c r="N748" s="31"/>
      <c r="O748" s="31"/>
      <c r="P748" s="31"/>
      <c r="Q748" s="31"/>
      <c r="R748" s="31"/>
      <c r="S748" s="31"/>
      <c r="T748" s="31"/>
      <c r="U748" s="31"/>
      <c r="Y748" s="31"/>
      <c r="Z748" s="31"/>
      <c r="AA748" s="31"/>
    </row>
    <row r="749" spans="1:27" s="6" customFormat="1">
      <c r="A749" s="31"/>
      <c r="B749" s="31"/>
      <c r="C749" s="31"/>
      <c r="D749" s="31"/>
      <c r="E749" s="114" t="str">
        <f>IF($C749="","",VLOOKUP($C749,分類コード!$B$1:$C$10,2,0))</f>
        <v/>
      </c>
      <c r="F749" s="30"/>
      <c r="G749" s="28"/>
      <c r="H749" s="11"/>
      <c r="I749" s="28"/>
      <c r="M749" s="31"/>
      <c r="N749" s="31"/>
      <c r="O749" s="31"/>
      <c r="P749" s="31"/>
      <c r="Q749" s="31"/>
      <c r="R749" s="31"/>
      <c r="S749" s="31"/>
      <c r="T749" s="31"/>
      <c r="U749" s="31"/>
      <c r="Y749" s="31"/>
      <c r="Z749" s="31"/>
      <c r="AA749" s="31"/>
    </row>
    <row r="750" spans="1:27" s="6" customFormat="1">
      <c r="A750" s="31"/>
      <c r="B750" s="31"/>
      <c r="C750" s="31"/>
      <c r="D750" s="31"/>
      <c r="E750" s="114" t="str">
        <f>IF($C750="","",VLOOKUP($C750,分類コード!$B$1:$C$10,2,0))</f>
        <v/>
      </c>
      <c r="F750" s="30"/>
      <c r="G750" s="28"/>
      <c r="H750" s="11"/>
      <c r="I750" s="28"/>
      <c r="M750" s="31"/>
      <c r="N750" s="31"/>
      <c r="O750" s="31"/>
      <c r="P750" s="31"/>
      <c r="Q750" s="31"/>
      <c r="R750" s="31"/>
      <c r="S750" s="31"/>
      <c r="T750" s="31"/>
      <c r="U750" s="31"/>
      <c r="Y750" s="31"/>
      <c r="Z750" s="31"/>
      <c r="AA750" s="31"/>
    </row>
    <row r="751" spans="1:27" s="6" customFormat="1">
      <c r="A751" s="31"/>
      <c r="B751" s="31"/>
      <c r="C751" s="31"/>
      <c r="D751" s="31"/>
      <c r="E751" s="114" t="str">
        <f>IF($C751="","",VLOOKUP($C751,分類コード!$B$1:$C$10,2,0))</f>
        <v/>
      </c>
      <c r="F751" s="30"/>
      <c r="G751" s="28"/>
      <c r="H751" s="11"/>
      <c r="I751" s="28"/>
      <c r="M751" s="31"/>
      <c r="N751" s="31"/>
      <c r="O751" s="31"/>
      <c r="P751" s="31"/>
      <c r="Q751" s="31"/>
      <c r="R751" s="31"/>
      <c r="S751" s="31"/>
      <c r="T751" s="31"/>
      <c r="U751" s="31"/>
      <c r="Y751" s="31"/>
      <c r="Z751" s="31"/>
      <c r="AA751" s="31"/>
    </row>
    <row r="752" spans="1:27" s="6" customFormat="1">
      <c r="A752" s="31"/>
      <c r="B752" s="31"/>
      <c r="C752" s="31"/>
      <c r="D752" s="31"/>
      <c r="E752" s="114" t="str">
        <f>IF($C752="","",VLOOKUP($C752,分類コード!$B$1:$C$10,2,0))</f>
        <v/>
      </c>
      <c r="F752" s="30"/>
      <c r="G752" s="28"/>
      <c r="H752" s="11"/>
      <c r="I752" s="28"/>
      <c r="M752" s="31"/>
      <c r="N752" s="31"/>
      <c r="O752" s="31"/>
      <c r="P752" s="31"/>
      <c r="Q752" s="31"/>
      <c r="R752" s="31"/>
      <c r="S752" s="31"/>
      <c r="T752" s="31"/>
      <c r="U752" s="31"/>
      <c r="Y752" s="31"/>
      <c r="Z752" s="31"/>
      <c r="AA752" s="31"/>
    </row>
    <row r="753" spans="1:27" s="6" customFormat="1">
      <c r="A753" s="31"/>
      <c r="B753" s="31"/>
      <c r="C753" s="31"/>
      <c r="D753" s="31"/>
      <c r="E753" s="114" t="str">
        <f>IF($C753="","",VLOOKUP($C753,分類コード!$B$1:$C$10,2,0))</f>
        <v/>
      </c>
      <c r="F753" s="30"/>
      <c r="G753" s="28"/>
      <c r="H753" s="11"/>
      <c r="I753" s="28"/>
      <c r="M753" s="31"/>
      <c r="N753" s="31"/>
      <c r="O753" s="31"/>
      <c r="P753" s="31"/>
      <c r="Q753" s="31"/>
      <c r="R753" s="31"/>
      <c r="S753" s="31"/>
      <c r="T753" s="31"/>
      <c r="U753" s="31"/>
      <c r="Y753" s="31"/>
      <c r="Z753" s="31"/>
      <c r="AA753" s="31"/>
    </row>
    <row r="754" spans="1:27" s="6" customFormat="1">
      <c r="A754" s="31"/>
      <c r="B754" s="31"/>
      <c r="C754" s="31"/>
      <c r="D754" s="31"/>
      <c r="E754" s="114" t="str">
        <f>IF($C754="","",VLOOKUP($C754,分類コード!$B$1:$C$10,2,0))</f>
        <v/>
      </c>
      <c r="F754" s="30"/>
      <c r="G754" s="28"/>
      <c r="H754" s="11"/>
      <c r="I754" s="28"/>
      <c r="M754" s="31"/>
      <c r="N754" s="31"/>
      <c r="O754" s="31"/>
      <c r="P754" s="31"/>
      <c r="Q754" s="31"/>
      <c r="R754" s="31"/>
      <c r="S754" s="31"/>
      <c r="T754" s="31"/>
      <c r="U754" s="31"/>
      <c r="Y754" s="31"/>
      <c r="Z754" s="31"/>
      <c r="AA754" s="31"/>
    </row>
    <row r="755" spans="1:27" s="6" customFormat="1">
      <c r="A755" s="31"/>
      <c r="B755" s="31"/>
      <c r="C755" s="31"/>
      <c r="D755" s="31"/>
      <c r="E755" s="114" t="str">
        <f>IF($C755="","",VLOOKUP($C755,分類コード!$B$1:$C$10,2,0))</f>
        <v/>
      </c>
      <c r="F755" s="30"/>
      <c r="G755" s="28"/>
      <c r="H755" s="11"/>
      <c r="I755" s="28"/>
      <c r="M755" s="31"/>
      <c r="N755" s="31"/>
      <c r="O755" s="31"/>
      <c r="P755" s="31"/>
      <c r="Q755" s="31"/>
      <c r="R755" s="31"/>
      <c r="S755" s="31"/>
      <c r="T755" s="31"/>
      <c r="U755" s="31"/>
      <c r="Y755" s="31"/>
      <c r="Z755" s="31"/>
      <c r="AA755" s="31"/>
    </row>
    <row r="756" spans="1:27" s="6" customFormat="1">
      <c r="A756" s="31"/>
      <c r="B756" s="31"/>
      <c r="C756" s="31"/>
      <c r="D756" s="31"/>
      <c r="E756" s="114" t="str">
        <f>IF($C756="","",VLOOKUP($C756,分類コード!$B$1:$C$10,2,0))</f>
        <v/>
      </c>
      <c r="F756" s="30"/>
      <c r="G756" s="28"/>
      <c r="H756" s="11"/>
      <c r="I756" s="28"/>
      <c r="M756" s="31"/>
      <c r="N756" s="31"/>
      <c r="O756" s="31"/>
      <c r="P756" s="31"/>
      <c r="Q756" s="31"/>
      <c r="R756" s="31"/>
      <c r="S756" s="31"/>
      <c r="T756" s="31"/>
      <c r="U756" s="31"/>
      <c r="Y756" s="31"/>
      <c r="Z756" s="31"/>
      <c r="AA756" s="31"/>
    </row>
    <row r="757" spans="1:27" s="6" customFormat="1">
      <c r="A757" s="31"/>
      <c r="B757" s="31"/>
      <c r="C757" s="31"/>
      <c r="D757" s="31"/>
      <c r="E757" s="114" t="str">
        <f>IF($C757="","",VLOOKUP($C757,分類コード!$B$1:$C$10,2,0))</f>
        <v/>
      </c>
      <c r="F757" s="30"/>
      <c r="G757" s="28"/>
      <c r="H757" s="11"/>
      <c r="I757" s="28"/>
      <c r="M757" s="31"/>
      <c r="N757" s="31"/>
      <c r="O757" s="31"/>
      <c r="P757" s="31"/>
      <c r="Q757" s="31"/>
      <c r="R757" s="31"/>
      <c r="S757" s="31"/>
      <c r="T757" s="31"/>
      <c r="U757" s="31"/>
      <c r="Y757" s="31"/>
      <c r="Z757" s="31"/>
      <c r="AA757" s="31"/>
    </row>
    <row r="758" spans="1:27" s="6" customFormat="1">
      <c r="A758" s="31"/>
      <c r="B758" s="31"/>
      <c r="C758" s="31"/>
      <c r="D758" s="31"/>
      <c r="E758" s="114" t="str">
        <f>IF($C758="","",VLOOKUP($C758,分類コード!$B$1:$C$10,2,0))</f>
        <v/>
      </c>
      <c r="F758" s="30"/>
      <c r="G758" s="28"/>
      <c r="H758" s="11"/>
      <c r="I758" s="28"/>
      <c r="M758" s="31"/>
      <c r="N758" s="31"/>
      <c r="O758" s="31"/>
      <c r="P758" s="31"/>
      <c r="Q758" s="31"/>
      <c r="R758" s="31"/>
      <c r="S758" s="31"/>
      <c r="T758" s="31"/>
      <c r="U758" s="31"/>
      <c r="Y758" s="31"/>
      <c r="Z758" s="31"/>
      <c r="AA758" s="31"/>
    </row>
    <row r="759" spans="1:27" s="6" customFormat="1">
      <c r="A759" s="31"/>
      <c r="B759" s="31"/>
      <c r="C759" s="31"/>
      <c r="D759" s="31"/>
      <c r="E759" s="114" t="str">
        <f>IF($C759="","",VLOOKUP($C759,分類コード!$B$1:$C$10,2,0))</f>
        <v/>
      </c>
      <c r="F759" s="30"/>
      <c r="G759" s="28"/>
      <c r="H759" s="11"/>
      <c r="I759" s="28"/>
      <c r="M759" s="31"/>
      <c r="N759" s="31"/>
      <c r="O759" s="31"/>
      <c r="P759" s="31"/>
      <c r="Q759" s="31"/>
      <c r="R759" s="31"/>
      <c r="S759" s="31"/>
      <c r="T759" s="31"/>
      <c r="U759" s="31"/>
      <c r="Y759" s="31"/>
      <c r="Z759" s="31"/>
      <c r="AA759" s="31"/>
    </row>
    <row r="760" spans="1:27" s="6" customFormat="1">
      <c r="A760" s="31"/>
      <c r="B760" s="31"/>
      <c r="C760" s="31"/>
      <c r="D760" s="31"/>
      <c r="E760" s="114" t="str">
        <f>IF($C760="","",VLOOKUP($C760,分類コード!$B$1:$C$10,2,0))</f>
        <v/>
      </c>
      <c r="F760" s="30"/>
      <c r="G760" s="28"/>
      <c r="H760" s="11"/>
      <c r="I760" s="28"/>
      <c r="M760" s="31"/>
      <c r="N760" s="31"/>
      <c r="O760" s="31"/>
      <c r="P760" s="31"/>
      <c r="Q760" s="31"/>
      <c r="R760" s="31"/>
      <c r="S760" s="31"/>
      <c r="T760" s="31"/>
      <c r="U760" s="31"/>
      <c r="Y760" s="31"/>
      <c r="Z760" s="31"/>
      <c r="AA760" s="31"/>
    </row>
    <row r="761" spans="1:27" s="6" customFormat="1">
      <c r="A761" s="31"/>
      <c r="B761" s="31"/>
      <c r="C761" s="31"/>
      <c r="D761" s="31"/>
      <c r="E761" s="114" t="str">
        <f>IF($C761="","",VLOOKUP($C761,分類コード!$B$1:$C$10,2,0))</f>
        <v/>
      </c>
      <c r="F761" s="30"/>
      <c r="G761" s="28"/>
      <c r="H761" s="11"/>
      <c r="I761" s="28"/>
      <c r="M761" s="31"/>
      <c r="N761" s="31"/>
      <c r="O761" s="31"/>
      <c r="P761" s="31"/>
      <c r="Q761" s="31"/>
      <c r="R761" s="31"/>
      <c r="S761" s="31"/>
      <c r="T761" s="31"/>
      <c r="U761" s="31"/>
      <c r="Y761" s="31"/>
      <c r="Z761" s="31"/>
      <c r="AA761" s="31"/>
    </row>
    <row r="762" spans="1:27" s="6" customFormat="1">
      <c r="A762" s="31"/>
      <c r="B762" s="31"/>
      <c r="C762" s="31"/>
      <c r="D762" s="31"/>
      <c r="E762" s="114" t="str">
        <f>IF($C762="","",VLOOKUP($C762,分類コード!$B$1:$C$10,2,0))</f>
        <v/>
      </c>
      <c r="F762" s="30"/>
      <c r="G762" s="28"/>
      <c r="H762" s="11"/>
      <c r="I762" s="28"/>
      <c r="M762" s="31"/>
      <c r="N762" s="31"/>
      <c r="O762" s="31"/>
      <c r="P762" s="31"/>
      <c r="Q762" s="31"/>
      <c r="R762" s="31"/>
      <c r="S762" s="31"/>
      <c r="T762" s="31"/>
      <c r="U762" s="31"/>
      <c r="Y762" s="31"/>
      <c r="Z762" s="31"/>
      <c r="AA762" s="31"/>
    </row>
    <row r="763" spans="1:27" s="6" customFormat="1">
      <c r="A763" s="31"/>
      <c r="B763" s="31"/>
      <c r="C763" s="31"/>
      <c r="D763" s="31"/>
      <c r="E763" s="114" t="str">
        <f>IF($C763="","",VLOOKUP($C763,分類コード!$B$1:$C$10,2,0))</f>
        <v/>
      </c>
      <c r="F763" s="30"/>
      <c r="G763" s="28"/>
      <c r="H763" s="11"/>
      <c r="I763" s="28"/>
      <c r="M763" s="31"/>
      <c r="N763" s="31"/>
      <c r="O763" s="31"/>
      <c r="P763" s="31"/>
      <c r="Q763" s="31"/>
      <c r="R763" s="31"/>
      <c r="S763" s="31"/>
      <c r="T763" s="31"/>
      <c r="U763" s="31"/>
      <c r="Y763" s="31"/>
      <c r="Z763" s="31"/>
      <c r="AA763" s="31"/>
    </row>
    <row r="764" spans="1:27" s="6" customFormat="1">
      <c r="A764" s="31"/>
      <c r="B764" s="31"/>
      <c r="C764" s="31"/>
      <c r="D764" s="31"/>
      <c r="E764" s="114" t="str">
        <f>IF($C764="","",VLOOKUP($C764,分類コード!$B$1:$C$10,2,0))</f>
        <v/>
      </c>
      <c r="F764" s="30"/>
      <c r="G764" s="28"/>
      <c r="H764" s="11"/>
      <c r="I764" s="28"/>
      <c r="M764" s="31"/>
      <c r="N764" s="31"/>
      <c r="O764" s="31"/>
      <c r="P764" s="31"/>
      <c r="Q764" s="31"/>
      <c r="R764" s="31"/>
      <c r="S764" s="31"/>
      <c r="T764" s="31"/>
      <c r="U764" s="31"/>
      <c r="Y764" s="31"/>
      <c r="Z764" s="31"/>
      <c r="AA764" s="31"/>
    </row>
    <row r="765" spans="1:27" s="6" customFormat="1">
      <c r="A765" s="31"/>
      <c r="B765" s="31"/>
      <c r="C765" s="31"/>
      <c r="D765" s="31"/>
      <c r="E765" s="114" t="str">
        <f>IF($C765="","",VLOOKUP($C765,分類コード!$B$1:$C$10,2,0))</f>
        <v/>
      </c>
      <c r="F765" s="30"/>
      <c r="G765" s="28"/>
      <c r="H765" s="11"/>
      <c r="I765" s="28"/>
      <c r="M765" s="31"/>
      <c r="N765" s="31"/>
      <c r="O765" s="31"/>
      <c r="P765" s="31"/>
      <c r="Q765" s="31"/>
      <c r="R765" s="31"/>
      <c r="S765" s="31"/>
      <c r="T765" s="31"/>
      <c r="U765" s="31"/>
      <c r="Y765" s="31"/>
      <c r="Z765" s="31"/>
      <c r="AA765" s="31"/>
    </row>
    <row r="766" spans="1:27" s="6" customFormat="1">
      <c r="A766" s="31"/>
      <c r="B766" s="31"/>
      <c r="C766" s="31"/>
      <c r="D766" s="31"/>
      <c r="E766" s="114" t="str">
        <f>IF($C766="","",VLOOKUP($C766,分類コード!$B$1:$C$10,2,0))</f>
        <v/>
      </c>
      <c r="F766" s="30"/>
      <c r="G766" s="28"/>
      <c r="H766" s="11"/>
      <c r="I766" s="28"/>
      <c r="M766" s="31"/>
      <c r="N766" s="31"/>
      <c r="O766" s="31"/>
      <c r="P766" s="31"/>
      <c r="Q766" s="31"/>
      <c r="R766" s="31"/>
      <c r="S766" s="31"/>
      <c r="T766" s="31"/>
      <c r="U766" s="31"/>
      <c r="Y766" s="31"/>
      <c r="Z766" s="31"/>
      <c r="AA766" s="31"/>
    </row>
    <row r="767" spans="1:27" s="6" customFormat="1">
      <c r="A767" s="31"/>
      <c r="B767" s="31"/>
      <c r="C767" s="31"/>
      <c r="D767" s="31"/>
      <c r="E767" s="114" t="str">
        <f>IF($C767="","",VLOOKUP($C767,分類コード!$B$1:$C$10,2,0))</f>
        <v/>
      </c>
      <c r="F767" s="30"/>
      <c r="G767" s="28"/>
      <c r="H767" s="11"/>
      <c r="I767" s="28"/>
      <c r="M767" s="31"/>
      <c r="N767" s="31"/>
      <c r="O767" s="31"/>
      <c r="P767" s="31"/>
      <c r="Q767" s="31"/>
      <c r="R767" s="31"/>
      <c r="S767" s="31"/>
      <c r="T767" s="31"/>
      <c r="U767" s="31"/>
      <c r="Y767" s="31"/>
      <c r="Z767" s="31"/>
      <c r="AA767" s="31"/>
    </row>
    <row r="768" spans="1:27" s="6" customFormat="1">
      <c r="A768" s="31"/>
      <c r="B768" s="31"/>
      <c r="C768" s="31"/>
      <c r="D768" s="31"/>
      <c r="E768" s="114" t="str">
        <f>IF($C768="","",VLOOKUP($C768,分類コード!$B$1:$C$10,2,0))</f>
        <v/>
      </c>
      <c r="F768" s="30"/>
      <c r="G768" s="28"/>
      <c r="H768" s="11"/>
      <c r="I768" s="28"/>
      <c r="M768" s="31"/>
      <c r="N768" s="31"/>
      <c r="O768" s="31"/>
      <c r="P768" s="31"/>
      <c r="Q768" s="31"/>
      <c r="R768" s="31"/>
      <c r="S768" s="31"/>
      <c r="T768" s="31"/>
      <c r="U768" s="31"/>
      <c r="Y768" s="31"/>
      <c r="Z768" s="31"/>
      <c r="AA768" s="31"/>
    </row>
    <row r="769" spans="1:27" s="6" customFormat="1">
      <c r="A769" s="31"/>
      <c r="B769" s="31"/>
      <c r="C769" s="31"/>
      <c r="D769" s="31"/>
      <c r="E769" s="114" t="str">
        <f>IF($C769="","",VLOOKUP($C769,分類コード!$B$1:$C$10,2,0))</f>
        <v/>
      </c>
      <c r="F769" s="30"/>
      <c r="G769" s="28"/>
      <c r="H769" s="11"/>
      <c r="I769" s="28"/>
      <c r="M769" s="31"/>
      <c r="N769" s="31"/>
      <c r="O769" s="31"/>
      <c r="P769" s="31"/>
      <c r="Q769" s="31"/>
      <c r="R769" s="31"/>
      <c r="S769" s="31"/>
      <c r="T769" s="31"/>
      <c r="U769" s="31"/>
      <c r="Y769" s="31"/>
      <c r="Z769" s="31"/>
      <c r="AA769" s="31"/>
    </row>
    <row r="770" spans="1:27" s="6" customFormat="1">
      <c r="A770" s="31"/>
      <c r="B770" s="31"/>
      <c r="C770" s="31"/>
      <c r="D770" s="31"/>
      <c r="E770" s="114" t="str">
        <f>IF($C770="","",VLOOKUP($C770,分類コード!$B$1:$C$10,2,0))</f>
        <v/>
      </c>
      <c r="F770" s="30"/>
      <c r="G770" s="28"/>
      <c r="H770" s="11"/>
      <c r="I770" s="28"/>
      <c r="M770" s="31"/>
      <c r="N770" s="31"/>
      <c r="O770" s="31"/>
      <c r="P770" s="31"/>
      <c r="Q770" s="31"/>
      <c r="R770" s="31"/>
      <c r="S770" s="31"/>
      <c r="T770" s="31"/>
      <c r="U770" s="31"/>
      <c r="Y770" s="31"/>
      <c r="Z770" s="31"/>
      <c r="AA770" s="31"/>
    </row>
    <row r="771" spans="1:27" s="6" customFormat="1">
      <c r="A771" s="31"/>
      <c r="B771" s="31"/>
      <c r="C771" s="31"/>
      <c r="D771" s="31"/>
      <c r="E771" s="114" t="str">
        <f>IF($C771="","",VLOOKUP($C771,分類コード!$B$1:$C$10,2,0))</f>
        <v/>
      </c>
      <c r="F771" s="30"/>
      <c r="G771" s="28"/>
      <c r="H771" s="11"/>
      <c r="I771" s="28"/>
      <c r="M771" s="31"/>
      <c r="N771" s="31"/>
      <c r="O771" s="31"/>
      <c r="P771" s="31"/>
      <c r="Q771" s="31"/>
      <c r="R771" s="31"/>
      <c r="S771" s="31"/>
      <c r="T771" s="31"/>
      <c r="U771" s="31"/>
      <c r="Y771" s="31"/>
      <c r="Z771" s="31"/>
      <c r="AA771" s="31"/>
    </row>
    <row r="772" spans="1:27" s="6" customFormat="1">
      <c r="A772" s="31"/>
      <c r="B772" s="31"/>
      <c r="C772" s="31"/>
      <c r="D772" s="31"/>
      <c r="E772" s="114" t="str">
        <f>IF($C772="","",VLOOKUP($C772,分類コード!$B$1:$C$10,2,0))</f>
        <v/>
      </c>
      <c r="F772" s="30"/>
      <c r="G772" s="28"/>
      <c r="H772" s="11"/>
      <c r="I772" s="28"/>
      <c r="M772" s="31"/>
      <c r="N772" s="31"/>
      <c r="O772" s="31"/>
      <c r="P772" s="31"/>
      <c r="Q772" s="31"/>
      <c r="R772" s="31"/>
      <c r="S772" s="31"/>
      <c r="T772" s="31"/>
      <c r="U772" s="31"/>
      <c r="Y772" s="31"/>
      <c r="Z772" s="31"/>
      <c r="AA772" s="31"/>
    </row>
    <row r="773" spans="1:27" s="6" customFormat="1">
      <c r="A773" s="31"/>
      <c r="B773" s="31"/>
      <c r="C773" s="31"/>
      <c r="D773" s="31"/>
      <c r="E773" s="114" t="str">
        <f>IF($C773="","",VLOOKUP($C773,分類コード!$B$1:$C$10,2,0))</f>
        <v/>
      </c>
      <c r="F773" s="30"/>
      <c r="G773" s="28"/>
      <c r="H773" s="11"/>
      <c r="I773" s="28"/>
      <c r="M773" s="31"/>
      <c r="N773" s="31"/>
      <c r="O773" s="31"/>
      <c r="P773" s="31"/>
      <c r="Q773" s="31"/>
      <c r="R773" s="31"/>
      <c r="S773" s="31"/>
      <c r="T773" s="31"/>
      <c r="U773" s="31"/>
      <c r="Y773" s="31"/>
      <c r="Z773" s="31"/>
      <c r="AA773" s="31"/>
    </row>
    <row r="774" spans="1:27" s="6" customFormat="1">
      <c r="A774" s="31"/>
      <c r="B774" s="31"/>
      <c r="C774" s="31"/>
      <c r="D774" s="31"/>
      <c r="E774" s="114" t="str">
        <f>IF($C774="","",VLOOKUP($C774,分類コード!$B$1:$C$10,2,0))</f>
        <v/>
      </c>
      <c r="F774" s="30"/>
      <c r="G774" s="28"/>
      <c r="H774" s="11"/>
      <c r="I774" s="28"/>
      <c r="M774" s="31"/>
      <c r="N774" s="31"/>
      <c r="O774" s="31"/>
      <c r="P774" s="31"/>
      <c r="Q774" s="31"/>
      <c r="R774" s="31"/>
      <c r="S774" s="31"/>
      <c r="T774" s="31"/>
      <c r="U774" s="31"/>
      <c r="Y774" s="31"/>
      <c r="Z774" s="31"/>
      <c r="AA774" s="31"/>
    </row>
    <row r="775" spans="1:27" s="6" customFormat="1">
      <c r="A775" s="31"/>
      <c r="B775" s="31"/>
      <c r="C775" s="31"/>
      <c r="D775" s="31"/>
      <c r="E775" s="114" t="str">
        <f>IF($C775="","",VLOOKUP($C775,分類コード!$B$1:$C$10,2,0))</f>
        <v/>
      </c>
      <c r="F775" s="30"/>
      <c r="G775" s="28"/>
      <c r="H775" s="11"/>
      <c r="I775" s="28"/>
      <c r="M775" s="31"/>
      <c r="N775" s="31"/>
      <c r="O775" s="31"/>
      <c r="P775" s="31"/>
      <c r="Q775" s="31"/>
      <c r="R775" s="31"/>
      <c r="S775" s="31"/>
      <c r="T775" s="31"/>
      <c r="U775" s="31"/>
      <c r="Y775" s="31"/>
      <c r="Z775" s="31"/>
      <c r="AA775" s="31"/>
    </row>
    <row r="776" spans="1:27" s="6" customFormat="1">
      <c r="A776" s="31"/>
      <c r="B776" s="31"/>
      <c r="C776" s="31"/>
      <c r="D776" s="31"/>
      <c r="E776" s="114" t="str">
        <f>IF($C776="","",VLOOKUP($C776,分類コード!$B$1:$C$10,2,0))</f>
        <v/>
      </c>
      <c r="F776" s="30"/>
      <c r="G776" s="28"/>
      <c r="H776" s="11"/>
      <c r="I776" s="28"/>
      <c r="M776" s="31"/>
      <c r="N776" s="31"/>
      <c r="O776" s="31"/>
      <c r="P776" s="31"/>
      <c r="Q776" s="31"/>
      <c r="R776" s="31"/>
      <c r="S776" s="31"/>
      <c r="T776" s="31"/>
      <c r="U776" s="31"/>
      <c r="Y776" s="31"/>
      <c r="Z776" s="31"/>
      <c r="AA776" s="31"/>
    </row>
    <row r="777" spans="1:27" s="6" customFormat="1">
      <c r="A777" s="31"/>
      <c r="B777" s="31"/>
      <c r="C777" s="31"/>
      <c r="D777" s="31"/>
      <c r="E777" s="114" t="str">
        <f>IF($C777="","",VLOOKUP($C777,分類コード!$B$1:$C$10,2,0))</f>
        <v/>
      </c>
      <c r="F777" s="30"/>
      <c r="G777" s="28"/>
      <c r="H777" s="11"/>
      <c r="I777" s="28"/>
      <c r="M777" s="31"/>
      <c r="N777" s="31"/>
      <c r="O777" s="31"/>
      <c r="P777" s="31"/>
      <c r="Q777" s="31"/>
      <c r="R777" s="31"/>
      <c r="S777" s="31"/>
      <c r="T777" s="31"/>
      <c r="U777" s="31"/>
      <c r="Y777" s="31"/>
      <c r="Z777" s="31"/>
      <c r="AA777" s="31"/>
    </row>
    <row r="778" spans="1:27" s="6" customFormat="1">
      <c r="A778" s="31"/>
      <c r="B778" s="31"/>
      <c r="C778" s="31"/>
      <c r="D778" s="31"/>
      <c r="E778" s="114" t="str">
        <f>IF($C778="","",VLOOKUP($C778,分類コード!$B$1:$C$10,2,0))</f>
        <v/>
      </c>
      <c r="F778" s="30"/>
      <c r="G778" s="28"/>
      <c r="H778" s="11"/>
      <c r="I778" s="28"/>
      <c r="M778" s="31"/>
      <c r="N778" s="31"/>
      <c r="O778" s="31"/>
      <c r="P778" s="31"/>
      <c r="Q778" s="31"/>
      <c r="R778" s="31"/>
      <c r="S778" s="31"/>
      <c r="T778" s="31"/>
      <c r="U778" s="31"/>
      <c r="Y778" s="31"/>
      <c r="Z778" s="31"/>
      <c r="AA778" s="31"/>
    </row>
    <row r="779" spans="1:27" s="6" customFormat="1">
      <c r="A779" s="31"/>
      <c r="B779" s="31"/>
      <c r="C779" s="31"/>
      <c r="D779" s="31"/>
      <c r="E779" s="114" t="str">
        <f>IF($C779="","",VLOOKUP($C779,分類コード!$B$1:$C$10,2,0))</f>
        <v/>
      </c>
      <c r="F779" s="30"/>
      <c r="G779" s="28"/>
      <c r="H779" s="11"/>
      <c r="I779" s="28"/>
      <c r="M779" s="31"/>
      <c r="N779" s="31"/>
      <c r="O779" s="31"/>
      <c r="P779" s="31"/>
      <c r="Q779" s="31"/>
      <c r="R779" s="31"/>
      <c r="S779" s="31"/>
      <c r="T779" s="31"/>
      <c r="U779" s="31"/>
      <c r="Y779" s="31"/>
      <c r="Z779" s="31"/>
      <c r="AA779" s="31"/>
    </row>
    <row r="780" spans="1:27" s="6" customFormat="1">
      <c r="A780" s="31"/>
      <c r="B780" s="31"/>
      <c r="C780" s="31"/>
      <c r="D780" s="31"/>
      <c r="E780" s="114" t="str">
        <f>IF($C780="","",VLOOKUP($C780,分類コード!$B$1:$C$10,2,0))</f>
        <v/>
      </c>
      <c r="F780" s="30"/>
      <c r="G780" s="28"/>
      <c r="H780" s="11"/>
      <c r="I780" s="28"/>
      <c r="M780" s="31"/>
      <c r="N780" s="31"/>
      <c r="O780" s="31"/>
      <c r="P780" s="31"/>
      <c r="Q780" s="31"/>
      <c r="R780" s="31"/>
      <c r="S780" s="31"/>
      <c r="T780" s="31"/>
      <c r="U780" s="31"/>
      <c r="Y780" s="31"/>
      <c r="Z780" s="31"/>
      <c r="AA780" s="31"/>
    </row>
    <row r="781" spans="1:27" s="6" customFormat="1">
      <c r="A781" s="31"/>
      <c r="B781" s="31"/>
      <c r="C781" s="31"/>
      <c r="D781" s="31"/>
      <c r="E781" s="114" t="str">
        <f>IF($C781="","",VLOOKUP($C781,分類コード!$B$1:$C$10,2,0))</f>
        <v/>
      </c>
      <c r="F781" s="30"/>
      <c r="G781" s="28"/>
      <c r="H781" s="11"/>
      <c r="I781" s="28"/>
      <c r="M781" s="31"/>
      <c r="N781" s="31"/>
      <c r="O781" s="31"/>
      <c r="P781" s="31"/>
      <c r="Q781" s="31"/>
      <c r="R781" s="31"/>
      <c r="S781" s="31"/>
      <c r="T781" s="31"/>
      <c r="U781" s="31"/>
      <c r="Y781" s="31"/>
      <c r="Z781" s="31"/>
      <c r="AA781" s="31"/>
    </row>
    <row r="782" spans="1:27" s="6" customFormat="1">
      <c r="A782" s="31"/>
      <c r="B782" s="31"/>
      <c r="C782" s="31"/>
      <c r="D782" s="31"/>
      <c r="E782" s="114" t="str">
        <f>IF($C782="","",VLOOKUP($C782,分類コード!$B$1:$C$10,2,0))</f>
        <v/>
      </c>
      <c r="F782" s="30"/>
      <c r="G782" s="28"/>
      <c r="H782" s="11"/>
      <c r="I782" s="28"/>
      <c r="M782" s="31"/>
      <c r="N782" s="31"/>
      <c r="O782" s="31"/>
      <c r="P782" s="31"/>
      <c r="Q782" s="31"/>
      <c r="R782" s="31"/>
      <c r="S782" s="31"/>
      <c r="T782" s="31"/>
      <c r="U782" s="31"/>
      <c r="Y782" s="31"/>
      <c r="Z782" s="31"/>
      <c r="AA782" s="31"/>
    </row>
    <row r="783" spans="1:27" s="6" customFormat="1">
      <c r="A783" s="31"/>
      <c r="B783" s="31"/>
      <c r="C783" s="31"/>
      <c r="D783" s="31"/>
      <c r="E783" s="114" t="str">
        <f>IF($C783="","",VLOOKUP($C783,分類コード!$B$1:$C$10,2,0))</f>
        <v/>
      </c>
      <c r="F783" s="30"/>
      <c r="G783" s="28"/>
      <c r="H783" s="11"/>
      <c r="I783" s="28"/>
      <c r="M783" s="31"/>
      <c r="N783" s="31"/>
      <c r="O783" s="31"/>
      <c r="P783" s="31"/>
      <c r="Q783" s="31"/>
      <c r="R783" s="31"/>
      <c r="S783" s="31"/>
      <c r="T783" s="31"/>
      <c r="U783" s="31"/>
      <c r="Y783" s="31"/>
      <c r="Z783" s="31"/>
      <c r="AA783" s="31"/>
    </row>
    <row r="784" spans="1:27" s="6" customFormat="1">
      <c r="A784" s="31"/>
      <c r="B784" s="31"/>
      <c r="C784" s="31"/>
      <c r="D784" s="31"/>
      <c r="E784" s="114" t="str">
        <f>IF($C784="","",VLOOKUP($C784,分類コード!$B$1:$C$10,2,0))</f>
        <v/>
      </c>
      <c r="F784" s="30"/>
      <c r="G784" s="28"/>
      <c r="H784" s="11"/>
      <c r="I784" s="28"/>
      <c r="M784" s="31"/>
      <c r="N784" s="31"/>
      <c r="O784" s="31"/>
      <c r="P784" s="31"/>
      <c r="Q784" s="31"/>
      <c r="R784" s="31"/>
      <c r="S784" s="31"/>
      <c r="T784" s="31"/>
      <c r="U784" s="31"/>
      <c r="Y784" s="31"/>
      <c r="Z784" s="31"/>
      <c r="AA784" s="31"/>
    </row>
    <row r="785" spans="1:27" s="6" customFormat="1">
      <c r="A785" s="31"/>
      <c r="B785" s="31"/>
      <c r="C785" s="31"/>
      <c r="D785" s="31"/>
      <c r="E785" s="114" t="str">
        <f>IF($C785="","",VLOOKUP($C785,分類コード!$B$1:$C$10,2,0))</f>
        <v/>
      </c>
      <c r="F785" s="30"/>
      <c r="G785" s="28"/>
      <c r="H785" s="11"/>
      <c r="I785" s="28"/>
      <c r="M785" s="31"/>
      <c r="N785" s="31"/>
      <c r="O785" s="31"/>
      <c r="P785" s="31"/>
      <c r="Q785" s="31"/>
      <c r="R785" s="31"/>
      <c r="S785" s="31"/>
      <c r="T785" s="31"/>
      <c r="U785" s="31"/>
      <c r="Y785" s="31"/>
      <c r="Z785" s="31"/>
      <c r="AA785" s="31"/>
    </row>
    <row r="786" spans="1:27" s="6" customFormat="1">
      <c r="A786" s="31"/>
      <c r="B786" s="31"/>
      <c r="C786" s="31"/>
      <c r="D786" s="31"/>
      <c r="E786" s="114" t="str">
        <f>IF($C786="","",VLOOKUP($C786,分類コード!$B$1:$C$10,2,0))</f>
        <v/>
      </c>
      <c r="F786" s="30"/>
      <c r="G786" s="28"/>
      <c r="H786" s="11"/>
      <c r="I786" s="28"/>
      <c r="M786" s="31"/>
      <c r="N786" s="31"/>
      <c r="O786" s="31"/>
      <c r="P786" s="31"/>
      <c r="Q786" s="31"/>
      <c r="R786" s="31"/>
      <c r="S786" s="31"/>
      <c r="T786" s="31"/>
      <c r="U786" s="31"/>
      <c r="Y786" s="31"/>
      <c r="Z786" s="31"/>
      <c r="AA786" s="31"/>
    </row>
    <row r="787" spans="1:27" s="6" customFormat="1">
      <c r="A787" s="31"/>
      <c r="B787" s="31"/>
      <c r="C787" s="31"/>
      <c r="D787" s="31"/>
      <c r="E787" s="114" t="str">
        <f>IF($C787="","",VLOOKUP($C787,分類コード!$B$1:$C$10,2,0))</f>
        <v/>
      </c>
      <c r="F787" s="30"/>
      <c r="G787" s="28"/>
      <c r="H787" s="11"/>
      <c r="I787" s="28"/>
      <c r="M787" s="31"/>
      <c r="N787" s="31"/>
      <c r="O787" s="31"/>
      <c r="P787" s="31"/>
      <c r="Q787" s="31"/>
      <c r="R787" s="31"/>
      <c r="S787" s="31"/>
      <c r="T787" s="31"/>
      <c r="U787" s="31"/>
      <c r="Y787" s="31"/>
      <c r="Z787" s="31"/>
      <c r="AA787" s="31"/>
    </row>
    <row r="788" spans="1:27" s="6" customFormat="1">
      <c r="A788" s="31"/>
      <c r="B788" s="31"/>
      <c r="C788" s="31"/>
      <c r="D788" s="31"/>
      <c r="E788" s="114" t="str">
        <f>IF($C788="","",VLOOKUP($C788,分類コード!$B$1:$C$10,2,0))</f>
        <v/>
      </c>
      <c r="F788" s="30"/>
      <c r="G788" s="28"/>
      <c r="H788" s="11"/>
      <c r="I788" s="28"/>
      <c r="M788" s="31"/>
      <c r="N788" s="31"/>
      <c r="O788" s="31"/>
      <c r="P788" s="31"/>
      <c r="Q788" s="31"/>
      <c r="R788" s="31"/>
      <c r="S788" s="31"/>
      <c r="T788" s="31"/>
      <c r="U788" s="31"/>
      <c r="Y788" s="31"/>
      <c r="Z788" s="31"/>
      <c r="AA788" s="31"/>
    </row>
    <row r="789" spans="1:27" s="6" customFormat="1">
      <c r="A789" s="31"/>
      <c r="B789" s="31"/>
      <c r="C789" s="31"/>
      <c r="D789" s="31"/>
      <c r="E789" s="114" t="str">
        <f>IF($C789="","",VLOOKUP($C789,分類コード!$B$1:$C$10,2,0))</f>
        <v/>
      </c>
      <c r="F789" s="30"/>
      <c r="G789" s="28"/>
      <c r="H789" s="11"/>
      <c r="I789" s="28"/>
      <c r="M789" s="31"/>
      <c r="N789" s="31"/>
      <c r="O789" s="31"/>
      <c r="P789" s="31"/>
      <c r="Q789" s="31"/>
      <c r="R789" s="31"/>
      <c r="S789" s="31"/>
      <c r="T789" s="31"/>
      <c r="U789" s="31"/>
      <c r="Y789" s="31"/>
      <c r="Z789" s="31"/>
      <c r="AA789" s="31"/>
    </row>
    <row r="790" spans="1:27" s="6" customFormat="1">
      <c r="A790" s="31"/>
      <c r="B790" s="31"/>
      <c r="C790" s="31"/>
      <c r="D790" s="31"/>
      <c r="E790" s="114" t="str">
        <f>IF($C790="","",VLOOKUP($C790,分類コード!$B$1:$C$10,2,0))</f>
        <v/>
      </c>
      <c r="F790" s="30"/>
      <c r="G790" s="28"/>
      <c r="H790" s="11"/>
      <c r="I790" s="28"/>
      <c r="M790" s="31"/>
      <c r="N790" s="31"/>
      <c r="O790" s="31"/>
      <c r="P790" s="31"/>
      <c r="Q790" s="31"/>
      <c r="R790" s="31"/>
      <c r="S790" s="31"/>
      <c r="T790" s="31"/>
      <c r="U790" s="31"/>
      <c r="Y790" s="31"/>
      <c r="Z790" s="31"/>
      <c r="AA790" s="31"/>
    </row>
    <row r="791" spans="1:27" s="6" customFormat="1">
      <c r="A791" s="31"/>
      <c r="B791" s="31"/>
      <c r="C791" s="31"/>
      <c r="D791" s="31"/>
      <c r="E791" s="114" t="str">
        <f>IF($C791="","",VLOOKUP($C791,分類コード!$B$1:$C$10,2,0))</f>
        <v/>
      </c>
      <c r="F791" s="30"/>
      <c r="G791" s="28"/>
      <c r="H791" s="11"/>
      <c r="I791" s="28"/>
      <c r="M791" s="31"/>
      <c r="N791" s="31"/>
      <c r="O791" s="31"/>
      <c r="P791" s="31"/>
      <c r="Q791" s="31"/>
      <c r="R791" s="31"/>
      <c r="S791" s="31"/>
      <c r="T791" s="31"/>
      <c r="U791" s="31"/>
      <c r="Y791" s="31"/>
      <c r="Z791" s="31"/>
      <c r="AA791" s="31"/>
    </row>
    <row r="792" spans="1:27" s="6" customFormat="1">
      <c r="A792" s="31"/>
      <c r="B792" s="31"/>
      <c r="C792" s="31"/>
      <c r="D792" s="31"/>
      <c r="E792" s="114" t="str">
        <f>IF($C792="","",VLOOKUP($C792,分類コード!$B$1:$C$10,2,0))</f>
        <v/>
      </c>
      <c r="F792" s="30"/>
      <c r="G792" s="28"/>
      <c r="H792" s="11"/>
      <c r="I792" s="28"/>
      <c r="M792" s="31"/>
      <c r="N792" s="31"/>
      <c r="O792" s="31"/>
      <c r="P792" s="31"/>
      <c r="Q792" s="31"/>
      <c r="R792" s="31"/>
      <c r="S792" s="31"/>
      <c r="T792" s="31"/>
      <c r="U792" s="31"/>
      <c r="Y792" s="31"/>
      <c r="Z792" s="31"/>
      <c r="AA792" s="31"/>
    </row>
    <row r="793" spans="1:27" s="6" customFormat="1">
      <c r="A793" s="31"/>
      <c r="B793" s="31"/>
      <c r="C793" s="31"/>
      <c r="D793" s="31"/>
      <c r="E793" s="114" t="str">
        <f>IF($C793="","",VLOOKUP($C793,分類コード!$B$1:$C$10,2,0))</f>
        <v/>
      </c>
      <c r="F793" s="30"/>
      <c r="G793" s="28"/>
      <c r="H793" s="11"/>
      <c r="I793" s="28"/>
      <c r="M793" s="31"/>
      <c r="N793" s="31"/>
      <c r="O793" s="31"/>
      <c r="P793" s="31"/>
      <c r="Q793" s="31"/>
      <c r="R793" s="31"/>
      <c r="S793" s="31"/>
      <c r="T793" s="31"/>
      <c r="U793" s="31"/>
      <c r="Y793" s="31"/>
      <c r="Z793" s="31"/>
      <c r="AA793" s="31"/>
    </row>
    <row r="794" spans="1:27" s="6" customFormat="1">
      <c r="A794" s="31"/>
      <c r="B794" s="31"/>
      <c r="C794" s="31"/>
      <c r="D794" s="31"/>
      <c r="E794" s="114" t="str">
        <f>IF($C794="","",VLOOKUP($C794,分類コード!$B$1:$C$10,2,0))</f>
        <v/>
      </c>
      <c r="F794" s="30"/>
      <c r="G794" s="28"/>
      <c r="H794" s="11"/>
      <c r="I794" s="28"/>
      <c r="M794" s="31"/>
      <c r="N794" s="31"/>
      <c r="O794" s="31"/>
      <c r="P794" s="31"/>
      <c r="Q794" s="31"/>
      <c r="R794" s="31"/>
      <c r="S794" s="31"/>
      <c r="T794" s="31"/>
      <c r="U794" s="31"/>
      <c r="Y794" s="31"/>
      <c r="Z794" s="31"/>
      <c r="AA794" s="31"/>
    </row>
    <row r="795" spans="1:27" s="6" customFormat="1">
      <c r="A795" s="31"/>
      <c r="B795" s="31"/>
      <c r="C795" s="31"/>
      <c r="D795" s="31"/>
      <c r="E795" s="114" t="str">
        <f>IF($C795="","",VLOOKUP($C795,分類コード!$B$1:$C$10,2,0))</f>
        <v/>
      </c>
      <c r="F795" s="30"/>
      <c r="G795" s="28"/>
      <c r="H795" s="11"/>
      <c r="I795" s="28"/>
      <c r="M795" s="31"/>
      <c r="N795" s="31"/>
      <c r="O795" s="31"/>
      <c r="P795" s="31"/>
      <c r="Q795" s="31"/>
      <c r="R795" s="31"/>
      <c r="S795" s="31"/>
      <c r="T795" s="31"/>
      <c r="U795" s="31"/>
      <c r="Y795" s="31"/>
      <c r="Z795" s="31"/>
      <c r="AA795" s="31"/>
    </row>
    <row r="796" spans="1:27" s="6" customFormat="1">
      <c r="A796" s="31"/>
      <c r="B796" s="31"/>
      <c r="C796" s="31"/>
      <c r="D796" s="31"/>
      <c r="E796" s="114" t="str">
        <f>IF($C796="","",VLOOKUP($C796,分類コード!$B$1:$C$10,2,0))</f>
        <v/>
      </c>
      <c r="F796" s="30"/>
      <c r="G796" s="28"/>
      <c r="H796" s="11"/>
      <c r="I796" s="28"/>
      <c r="M796" s="31"/>
      <c r="N796" s="31"/>
      <c r="O796" s="31"/>
      <c r="P796" s="31"/>
      <c r="Q796" s="31"/>
      <c r="R796" s="31"/>
      <c r="S796" s="31"/>
      <c r="T796" s="31"/>
      <c r="U796" s="31"/>
      <c r="Y796" s="31"/>
      <c r="Z796" s="31"/>
      <c r="AA796" s="31"/>
    </row>
    <row r="797" spans="1:27" s="6" customFormat="1">
      <c r="A797" s="31"/>
      <c r="B797" s="31"/>
      <c r="C797" s="31"/>
      <c r="D797" s="31"/>
      <c r="E797" s="114" t="str">
        <f>IF($C797="","",VLOOKUP($C797,分類コード!$B$1:$C$10,2,0))</f>
        <v/>
      </c>
      <c r="F797" s="30"/>
      <c r="G797" s="28"/>
      <c r="H797" s="11"/>
      <c r="I797" s="28"/>
      <c r="M797" s="31"/>
      <c r="N797" s="31"/>
      <c r="O797" s="31"/>
      <c r="P797" s="31"/>
      <c r="Q797" s="31"/>
      <c r="R797" s="31"/>
      <c r="S797" s="31"/>
      <c r="T797" s="31"/>
      <c r="U797" s="31"/>
      <c r="Y797" s="31"/>
      <c r="Z797" s="31"/>
      <c r="AA797" s="31"/>
    </row>
    <row r="798" spans="1:27" s="6" customFormat="1">
      <c r="A798" s="31"/>
      <c r="B798" s="31"/>
      <c r="C798" s="31"/>
      <c r="D798" s="31"/>
      <c r="E798" s="114" t="str">
        <f>IF($C798="","",VLOOKUP($C798,分類コード!$B$1:$C$10,2,0))</f>
        <v/>
      </c>
      <c r="F798" s="30"/>
      <c r="G798" s="28"/>
      <c r="H798" s="11"/>
      <c r="I798" s="28"/>
      <c r="M798" s="31"/>
      <c r="N798" s="31"/>
      <c r="O798" s="31"/>
      <c r="P798" s="31"/>
      <c r="Q798" s="31"/>
      <c r="R798" s="31"/>
      <c r="S798" s="31"/>
      <c r="T798" s="31"/>
      <c r="U798" s="31"/>
      <c r="Y798" s="31"/>
      <c r="Z798" s="31"/>
      <c r="AA798" s="31"/>
    </row>
    <row r="799" spans="1:27" s="6" customFormat="1">
      <c r="A799" s="31"/>
      <c r="B799" s="31"/>
      <c r="C799" s="31"/>
      <c r="D799" s="31"/>
      <c r="E799" s="114" t="str">
        <f>IF($C799="","",VLOOKUP($C799,分類コード!$B$1:$C$10,2,0))</f>
        <v/>
      </c>
      <c r="F799" s="30"/>
      <c r="G799" s="28"/>
      <c r="H799" s="11"/>
      <c r="I799" s="28"/>
      <c r="M799" s="31"/>
      <c r="N799" s="31"/>
      <c r="O799" s="31"/>
      <c r="P799" s="31"/>
      <c r="Q799" s="31"/>
      <c r="R799" s="31"/>
      <c r="S799" s="31"/>
      <c r="T799" s="31"/>
      <c r="U799" s="31"/>
      <c r="Y799" s="31"/>
      <c r="Z799" s="31"/>
      <c r="AA799" s="31"/>
    </row>
    <row r="800" spans="1:27" s="6" customFormat="1">
      <c r="A800" s="31"/>
      <c r="B800" s="31"/>
      <c r="C800" s="31"/>
      <c r="D800" s="31"/>
      <c r="E800" s="114" t="str">
        <f>IF($C800="","",VLOOKUP($C800,分類コード!$B$1:$C$10,2,0))</f>
        <v/>
      </c>
      <c r="F800" s="30"/>
      <c r="G800" s="28"/>
      <c r="H800" s="11"/>
      <c r="I800" s="28"/>
      <c r="M800" s="31"/>
      <c r="N800" s="31"/>
      <c r="O800" s="31"/>
      <c r="P800" s="31"/>
      <c r="Q800" s="31"/>
      <c r="R800" s="31"/>
      <c r="S800" s="31"/>
      <c r="T800" s="31"/>
      <c r="U800" s="31"/>
      <c r="Y800" s="31"/>
      <c r="Z800" s="31"/>
      <c r="AA800" s="31"/>
    </row>
    <row r="801" spans="1:27" s="6" customFormat="1">
      <c r="A801" s="31"/>
      <c r="B801" s="31"/>
      <c r="C801" s="31"/>
      <c r="D801" s="31"/>
      <c r="E801" s="114" t="str">
        <f>IF($C801="","",VLOOKUP($C801,分類コード!$B$1:$C$10,2,0))</f>
        <v/>
      </c>
      <c r="F801" s="30"/>
      <c r="G801" s="28"/>
      <c r="H801" s="11"/>
      <c r="I801" s="28"/>
      <c r="M801" s="31"/>
      <c r="N801" s="31"/>
      <c r="O801" s="31"/>
      <c r="P801" s="31"/>
      <c r="Q801" s="31"/>
      <c r="R801" s="31"/>
      <c r="S801" s="31"/>
      <c r="T801" s="31"/>
      <c r="U801" s="31"/>
      <c r="Y801" s="31"/>
      <c r="Z801" s="31"/>
      <c r="AA801" s="31"/>
    </row>
    <row r="802" spans="1:27" s="6" customFormat="1">
      <c r="A802" s="31"/>
      <c r="B802" s="31"/>
      <c r="C802" s="31"/>
      <c r="D802" s="31"/>
      <c r="E802" s="114" t="str">
        <f>IF($C802="","",VLOOKUP($C802,分類コード!$B$1:$C$10,2,0))</f>
        <v/>
      </c>
      <c r="F802" s="30"/>
      <c r="G802" s="28"/>
      <c r="H802" s="11"/>
      <c r="I802" s="28"/>
      <c r="M802" s="31"/>
      <c r="N802" s="31"/>
      <c r="O802" s="31"/>
      <c r="P802" s="31"/>
      <c r="Q802" s="31"/>
      <c r="R802" s="31"/>
      <c r="S802" s="31"/>
      <c r="T802" s="31"/>
      <c r="U802" s="31"/>
      <c r="Y802" s="31"/>
      <c r="Z802" s="31"/>
      <c r="AA802" s="31"/>
    </row>
    <row r="803" spans="1:27" s="6" customFormat="1">
      <c r="A803" s="31"/>
      <c r="B803" s="31"/>
      <c r="C803" s="31"/>
      <c r="D803" s="31"/>
      <c r="E803" s="114" t="str">
        <f>IF($C803="","",VLOOKUP($C803,分類コード!$B$1:$C$10,2,0))</f>
        <v/>
      </c>
      <c r="F803" s="30"/>
      <c r="G803" s="28"/>
      <c r="H803" s="11"/>
      <c r="I803" s="28"/>
      <c r="M803" s="31"/>
      <c r="N803" s="31"/>
      <c r="O803" s="31"/>
      <c r="P803" s="31"/>
      <c r="Q803" s="31"/>
      <c r="R803" s="31"/>
      <c r="S803" s="31"/>
      <c r="T803" s="31"/>
      <c r="U803" s="31"/>
      <c r="Y803" s="31"/>
      <c r="Z803" s="31"/>
      <c r="AA803" s="31"/>
    </row>
    <row r="804" spans="1:27" s="6" customFormat="1">
      <c r="A804" s="31"/>
      <c r="B804" s="31"/>
      <c r="C804" s="31"/>
      <c r="D804" s="31"/>
      <c r="E804" s="114" t="str">
        <f>IF($C804="","",VLOOKUP($C804,分類コード!$B$1:$C$10,2,0))</f>
        <v/>
      </c>
      <c r="F804" s="30"/>
      <c r="G804" s="28"/>
      <c r="H804" s="11"/>
      <c r="I804" s="28"/>
      <c r="M804" s="31"/>
      <c r="N804" s="31"/>
      <c r="O804" s="31"/>
      <c r="P804" s="31"/>
      <c r="Q804" s="31"/>
      <c r="R804" s="31"/>
      <c r="S804" s="31"/>
      <c r="T804" s="31"/>
      <c r="U804" s="31"/>
      <c r="Y804" s="31"/>
      <c r="Z804" s="31"/>
      <c r="AA804" s="31"/>
    </row>
    <row r="805" spans="1:27" s="6" customFormat="1">
      <c r="A805" s="31"/>
      <c r="B805" s="31"/>
      <c r="C805" s="31"/>
      <c r="D805" s="31"/>
      <c r="E805" s="114" t="str">
        <f>IF($C805="","",VLOOKUP($C805,分類コード!$B$1:$C$10,2,0))</f>
        <v/>
      </c>
      <c r="F805" s="30"/>
      <c r="G805" s="28"/>
      <c r="H805" s="11"/>
      <c r="I805" s="28"/>
      <c r="M805" s="31"/>
      <c r="N805" s="31"/>
      <c r="O805" s="31"/>
      <c r="P805" s="31"/>
      <c r="Q805" s="31"/>
      <c r="R805" s="31"/>
      <c r="S805" s="31"/>
      <c r="T805" s="31"/>
      <c r="U805" s="31"/>
      <c r="Y805" s="31"/>
      <c r="Z805" s="31"/>
      <c r="AA805" s="31"/>
    </row>
    <row r="806" spans="1:27" s="6" customFormat="1">
      <c r="A806" s="31"/>
      <c r="B806" s="31"/>
      <c r="C806" s="31"/>
      <c r="D806" s="31"/>
      <c r="E806" s="114" t="str">
        <f>IF($C806="","",VLOOKUP($C806,分類コード!$B$1:$C$10,2,0))</f>
        <v/>
      </c>
      <c r="F806" s="30"/>
      <c r="G806" s="28"/>
      <c r="H806" s="11"/>
      <c r="I806" s="28"/>
      <c r="M806" s="31"/>
      <c r="N806" s="31"/>
      <c r="O806" s="31"/>
      <c r="P806" s="31"/>
      <c r="Q806" s="31"/>
      <c r="R806" s="31"/>
      <c r="S806" s="31"/>
      <c r="T806" s="31"/>
      <c r="U806" s="31"/>
      <c r="Y806" s="31"/>
      <c r="Z806" s="31"/>
      <c r="AA806" s="31"/>
    </row>
    <row r="807" spans="1:27" s="6" customFormat="1">
      <c r="A807" s="31"/>
      <c r="B807" s="31"/>
      <c r="C807" s="31"/>
      <c r="D807" s="31"/>
      <c r="E807" s="114" t="str">
        <f>IF($C807="","",VLOOKUP($C807,分類コード!$B$1:$C$10,2,0))</f>
        <v/>
      </c>
      <c r="F807" s="30"/>
      <c r="G807" s="28"/>
      <c r="H807" s="11"/>
      <c r="I807" s="28"/>
      <c r="M807" s="31"/>
      <c r="N807" s="31"/>
      <c r="O807" s="31"/>
      <c r="P807" s="31"/>
      <c r="Q807" s="31"/>
      <c r="R807" s="31"/>
      <c r="S807" s="31"/>
      <c r="T807" s="31"/>
      <c r="U807" s="31"/>
      <c r="Y807" s="31"/>
      <c r="Z807" s="31"/>
      <c r="AA807" s="31"/>
    </row>
    <row r="808" spans="1:27" s="6" customFormat="1">
      <c r="A808" s="31"/>
      <c r="B808" s="31"/>
      <c r="C808" s="31"/>
      <c r="D808" s="31"/>
      <c r="E808" s="114" t="str">
        <f>IF($C808="","",VLOOKUP($C808,分類コード!$B$1:$C$10,2,0))</f>
        <v/>
      </c>
      <c r="F808" s="30"/>
      <c r="G808" s="28"/>
      <c r="H808" s="11"/>
      <c r="I808" s="28"/>
      <c r="M808" s="31"/>
      <c r="N808" s="31"/>
      <c r="O808" s="31"/>
      <c r="P808" s="31"/>
      <c r="Q808" s="31"/>
      <c r="R808" s="31"/>
      <c r="S808" s="31"/>
      <c r="T808" s="31"/>
      <c r="U808" s="31"/>
      <c r="Y808" s="31"/>
      <c r="Z808" s="31"/>
      <c r="AA808" s="31"/>
    </row>
    <row r="809" spans="1:27" s="6" customFormat="1">
      <c r="A809" s="31"/>
      <c r="B809" s="31"/>
      <c r="C809" s="31"/>
      <c r="D809" s="31"/>
      <c r="E809" s="114" t="str">
        <f>IF($C809="","",VLOOKUP($C809,分類コード!$B$1:$C$10,2,0))</f>
        <v/>
      </c>
      <c r="F809" s="30"/>
      <c r="G809" s="28"/>
      <c r="H809" s="11"/>
      <c r="I809" s="28"/>
      <c r="M809" s="31"/>
      <c r="N809" s="31"/>
      <c r="O809" s="31"/>
      <c r="P809" s="31"/>
      <c r="Q809" s="31"/>
      <c r="R809" s="31"/>
      <c r="S809" s="31"/>
      <c r="T809" s="31"/>
      <c r="U809" s="31"/>
      <c r="Y809" s="31"/>
      <c r="Z809" s="31"/>
      <c r="AA809" s="31"/>
    </row>
    <row r="810" spans="1:27" s="6" customFormat="1">
      <c r="A810" s="31"/>
      <c r="B810" s="31"/>
      <c r="C810" s="31"/>
      <c r="D810" s="31"/>
      <c r="E810" s="114" t="str">
        <f>IF($C810="","",VLOOKUP($C810,分類コード!$B$1:$C$10,2,0))</f>
        <v/>
      </c>
      <c r="F810" s="30"/>
      <c r="G810" s="28"/>
      <c r="H810" s="11"/>
      <c r="I810" s="28"/>
      <c r="M810" s="31"/>
      <c r="N810" s="31"/>
      <c r="O810" s="31"/>
      <c r="P810" s="31"/>
      <c r="Q810" s="31"/>
      <c r="R810" s="31"/>
      <c r="S810" s="31"/>
      <c r="T810" s="31"/>
      <c r="U810" s="31"/>
      <c r="Y810" s="31"/>
      <c r="Z810" s="31"/>
      <c r="AA810" s="31"/>
    </row>
    <row r="811" spans="1:27" s="6" customFormat="1">
      <c r="A811" s="31"/>
      <c r="B811" s="31"/>
      <c r="C811" s="31"/>
      <c r="D811" s="31"/>
      <c r="E811" s="114" t="str">
        <f>IF($C811="","",VLOOKUP($C811,分類コード!$B$1:$C$10,2,0))</f>
        <v/>
      </c>
      <c r="F811" s="30"/>
      <c r="G811" s="28"/>
      <c r="H811" s="11"/>
      <c r="I811" s="28"/>
      <c r="M811" s="31"/>
      <c r="N811" s="31"/>
      <c r="O811" s="31"/>
      <c r="P811" s="31"/>
      <c r="Q811" s="31"/>
      <c r="R811" s="31"/>
      <c r="S811" s="31"/>
      <c r="T811" s="31"/>
      <c r="U811" s="31"/>
      <c r="Y811" s="31"/>
      <c r="Z811" s="31"/>
      <c r="AA811" s="31"/>
    </row>
    <row r="812" spans="1:27" s="6" customFormat="1">
      <c r="A812" s="31"/>
      <c r="B812" s="31"/>
      <c r="C812" s="31"/>
      <c r="D812" s="31"/>
      <c r="E812" s="114" t="str">
        <f>IF($C812="","",VLOOKUP($C812,分類コード!$B$1:$C$10,2,0))</f>
        <v/>
      </c>
      <c r="F812" s="30"/>
      <c r="G812" s="28"/>
      <c r="H812" s="11"/>
      <c r="I812" s="28"/>
      <c r="M812" s="31"/>
      <c r="N812" s="31"/>
      <c r="O812" s="31"/>
      <c r="P812" s="31"/>
      <c r="Q812" s="31"/>
      <c r="R812" s="31"/>
      <c r="S812" s="31"/>
      <c r="T812" s="31"/>
      <c r="U812" s="31"/>
      <c r="Y812" s="31"/>
      <c r="Z812" s="31"/>
      <c r="AA812" s="31"/>
    </row>
    <row r="813" spans="1:27" s="6" customFormat="1">
      <c r="A813" s="31"/>
      <c r="B813" s="31"/>
      <c r="C813" s="31"/>
      <c r="D813" s="31"/>
      <c r="E813" s="114" t="str">
        <f>IF($C813="","",VLOOKUP($C813,分類コード!$B$1:$C$10,2,0))</f>
        <v/>
      </c>
      <c r="F813" s="30"/>
      <c r="G813" s="28"/>
      <c r="H813" s="11"/>
      <c r="I813" s="28"/>
      <c r="M813" s="31"/>
      <c r="N813" s="31"/>
      <c r="O813" s="31"/>
      <c r="P813" s="31"/>
      <c r="Q813" s="31"/>
      <c r="R813" s="31"/>
      <c r="S813" s="31"/>
      <c r="T813" s="31"/>
      <c r="U813" s="31"/>
      <c r="Y813" s="31"/>
      <c r="Z813" s="31"/>
      <c r="AA813" s="31"/>
    </row>
    <row r="814" spans="1:27" s="6" customFormat="1">
      <c r="A814" s="31"/>
      <c r="B814" s="31"/>
      <c r="C814" s="31"/>
      <c r="D814" s="31"/>
      <c r="E814" s="114" t="str">
        <f>IF($C814="","",VLOOKUP($C814,分類コード!$B$1:$C$10,2,0))</f>
        <v/>
      </c>
      <c r="F814" s="30"/>
      <c r="G814" s="28"/>
      <c r="H814" s="11"/>
      <c r="I814" s="28"/>
      <c r="M814" s="31"/>
      <c r="N814" s="31"/>
      <c r="O814" s="31"/>
      <c r="P814" s="31"/>
      <c r="Q814" s="31"/>
      <c r="R814" s="31"/>
      <c r="S814" s="31"/>
      <c r="T814" s="31"/>
      <c r="U814" s="31"/>
      <c r="Y814" s="31"/>
      <c r="Z814" s="31"/>
      <c r="AA814" s="31"/>
    </row>
    <row r="815" spans="1:27" s="6" customFormat="1">
      <c r="A815" s="31"/>
      <c r="B815" s="31"/>
      <c r="C815" s="31"/>
      <c r="D815" s="31"/>
      <c r="E815" s="114" t="str">
        <f>IF($C815="","",VLOOKUP($C815,分類コード!$B$1:$C$10,2,0))</f>
        <v/>
      </c>
      <c r="F815" s="30"/>
      <c r="G815" s="28"/>
      <c r="H815" s="11"/>
      <c r="I815" s="28"/>
      <c r="M815" s="31"/>
      <c r="N815" s="31"/>
      <c r="O815" s="31"/>
      <c r="P815" s="31"/>
      <c r="Q815" s="31"/>
      <c r="R815" s="31"/>
      <c r="S815" s="31"/>
      <c r="T815" s="31"/>
      <c r="U815" s="31"/>
      <c r="Y815" s="31"/>
      <c r="Z815" s="31"/>
      <c r="AA815" s="31"/>
    </row>
    <row r="816" spans="1:27" s="6" customFormat="1">
      <c r="A816" s="31"/>
      <c r="B816" s="31"/>
      <c r="C816" s="31"/>
      <c r="D816" s="31"/>
      <c r="E816" s="114" t="str">
        <f>IF($C816="","",VLOOKUP($C816,分類コード!$B$1:$C$10,2,0))</f>
        <v/>
      </c>
      <c r="F816" s="30"/>
      <c r="G816" s="28"/>
      <c r="H816" s="11"/>
      <c r="I816" s="28"/>
      <c r="M816" s="31"/>
      <c r="N816" s="31"/>
      <c r="O816" s="31"/>
      <c r="P816" s="31"/>
      <c r="Q816" s="31"/>
      <c r="R816" s="31"/>
      <c r="S816" s="31"/>
      <c r="T816" s="31"/>
      <c r="U816" s="31"/>
      <c r="Y816" s="31"/>
      <c r="Z816" s="31"/>
      <c r="AA816" s="31"/>
    </row>
    <row r="817" spans="1:27" s="6" customFormat="1">
      <c r="A817" s="31"/>
      <c r="B817" s="31"/>
      <c r="C817" s="31"/>
      <c r="D817" s="31"/>
      <c r="E817" s="114" t="str">
        <f>IF($C817="","",VLOOKUP($C817,分類コード!$B$1:$C$10,2,0))</f>
        <v/>
      </c>
      <c r="F817" s="30"/>
      <c r="G817" s="28"/>
      <c r="H817" s="11"/>
      <c r="I817" s="28"/>
      <c r="M817" s="31"/>
      <c r="N817" s="31"/>
      <c r="O817" s="31"/>
      <c r="P817" s="31"/>
      <c r="Q817" s="31"/>
      <c r="R817" s="31"/>
      <c r="S817" s="31"/>
      <c r="T817" s="31"/>
      <c r="U817" s="31"/>
      <c r="Y817" s="31"/>
      <c r="Z817" s="31"/>
      <c r="AA817" s="31"/>
    </row>
    <row r="818" spans="1:27" s="6" customFormat="1">
      <c r="A818" s="31"/>
      <c r="B818" s="31"/>
      <c r="C818" s="31"/>
      <c r="D818" s="31"/>
      <c r="E818" s="114" t="str">
        <f>IF($C818="","",VLOOKUP($C818,分類コード!$B$1:$C$10,2,0))</f>
        <v/>
      </c>
      <c r="F818" s="30"/>
      <c r="G818" s="28"/>
      <c r="H818" s="11"/>
      <c r="I818" s="28"/>
      <c r="M818" s="31"/>
      <c r="N818" s="31"/>
      <c r="O818" s="31"/>
      <c r="P818" s="31"/>
      <c r="Q818" s="31"/>
      <c r="R818" s="31"/>
      <c r="S818" s="31"/>
      <c r="T818" s="31"/>
      <c r="U818" s="31"/>
      <c r="Y818" s="31"/>
      <c r="Z818" s="31"/>
      <c r="AA818" s="31"/>
    </row>
    <row r="819" spans="1:27" s="6" customFormat="1">
      <c r="A819" s="31"/>
      <c r="B819" s="31"/>
      <c r="C819" s="31"/>
      <c r="D819" s="31"/>
      <c r="E819" s="114" t="str">
        <f>IF($C819="","",VLOOKUP($C819,分類コード!$B$1:$C$10,2,0))</f>
        <v/>
      </c>
      <c r="F819" s="30"/>
      <c r="G819" s="28"/>
      <c r="H819" s="11"/>
      <c r="I819" s="28"/>
      <c r="M819" s="31"/>
      <c r="N819" s="31"/>
      <c r="O819" s="31"/>
      <c r="P819" s="31"/>
      <c r="Q819" s="31"/>
      <c r="R819" s="31"/>
      <c r="S819" s="31"/>
      <c r="T819" s="31"/>
      <c r="U819" s="31"/>
      <c r="Y819" s="31"/>
      <c r="Z819" s="31"/>
      <c r="AA819" s="31"/>
    </row>
    <row r="820" spans="1:27" s="6" customFormat="1">
      <c r="A820" s="31"/>
      <c r="B820" s="31"/>
      <c r="C820" s="31"/>
      <c r="D820" s="31"/>
      <c r="E820" s="114" t="str">
        <f>IF($C820="","",VLOOKUP($C820,分類コード!$B$1:$C$10,2,0))</f>
        <v/>
      </c>
      <c r="F820" s="30"/>
      <c r="G820" s="28"/>
      <c r="H820" s="11"/>
      <c r="I820" s="28"/>
      <c r="M820" s="31"/>
      <c r="N820" s="31"/>
      <c r="O820" s="31"/>
      <c r="P820" s="31"/>
      <c r="Q820" s="31"/>
      <c r="R820" s="31"/>
      <c r="S820" s="31"/>
      <c r="T820" s="31"/>
      <c r="U820" s="31"/>
      <c r="Y820" s="31"/>
      <c r="Z820" s="31"/>
      <c r="AA820" s="31"/>
    </row>
    <row r="821" spans="1:27" s="6" customFormat="1">
      <c r="A821" s="31"/>
      <c r="B821" s="31"/>
      <c r="C821" s="31"/>
      <c r="D821" s="31"/>
      <c r="E821" s="114" t="str">
        <f>IF($C821="","",VLOOKUP($C821,分類コード!$B$1:$C$10,2,0))</f>
        <v/>
      </c>
      <c r="F821" s="30"/>
      <c r="G821" s="28"/>
      <c r="H821" s="11"/>
      <c r="I821" s="28"/>
      <c r="M821" s="31"/>
      <c r="N821" s="31"/>
      <c r="O821" s="31"/>
      <c r="P821" s="31"/>
      <c r="Q821" s="31"/>
      <c r="R821" s="31"/>
      <c r="S821" s="31"/>
      <c r="T821" s="31"/>
      <c r="U821" s="31"/>
      <c r="Y821" s="31"/>
      <c r="Z821" s="31"/>
      <c r="AA821" s="31"/>
    </row>
    <row r="822" spans="1:27" s="6" customFormat="1">
      <c r="A822" s="31"/>
      <c r="B822" s="31"/>
      <c r="C822" s="31"/>
      <c r="D822" s="31"/>
      <c r="E822" s="114" t="str">
        <f>IF($C822="","",VLOOKUP($C822,分類コード!$B$1:$C$10,2,0))</f>
        <v/>
      </c>
      <c r="F822" s="30"/>
      <c r="G822" s="28"/>
      <c r="H822" s="11"/>
      <c r="I822" s="28"/>
      <c r="M822" s="31"/>
      <c r="N822" s="31"/>
      <c r="O822" s="31"/>
      <c r="P822" s="31"/>
      <c r="Q822" s="31"/>
      <c r="R822" s="31"/>
      <c r="S822" s="31"/>
      <c r="T822" s="31"/>
      <c r="U822" s="31"/>
      <c r="Y822" s="31"/>
      <c r="Z822" s="31"/>
      <c r="AA822" s="31"/>
    </row>
    <row r="823" spans="1:27" s="6" customFormat="1">
      <c r="A823" s="31"/>
      <c r="B823" s="31"/>
      <c r="C823" s="31"/>
      <c r="D823" s="31"/>
      <c r="E823" s="114" t="str">
        <f>IF($C823="","",VLOOKUP($C823,分類コード!$B$1:$C$10,2,0))</f>
        <v/>
      </c>
      <c r="F823" s="30"/>
      <c r="G823" s="28"/>
      <c r="H823" s="11"/>
      <c r="I823" s="28"/>
      <c r="M823" s="31"/>
      <c r="N823" s="31"/>
      <c r="O823" s="31"/>
      <c r="P823" s="31"/>
      <c r="Q823" s="31"/>
      <c r="R823" s="31"/>
      <c r="S823" s="31"/>
      <c r="T823" s="31"/>
      <c r="U823" s="31"/>
      <c r="Y823" s="31"/>
      <c r="Z823" s="31"/>
      <c r="AA823" s="31"/>
    </row>
    <row r="824" spans="1:27" s="6" customFormat="1">
      <c r="A824" s="31"/>
      <c r="B824" s="31"/>
      <c r="C824" s="31"/>
      <c r="D824" s="31"/>
      <c r="E824" s="114" t="str">
        <f>IF($C824="","",VLOOKUP($C824,分類コード!$B$1:$C$10,2,0))</f>
        <v/>
      </c>
      <c r="F824" s="30"/>
      <c r="G824" s="28"/>
      <c r="H824" s="11"/>
      <c r="I824" s="28"/>
      <c r="M824" s="31"/>
      <c r="N824" s="31"/>
      <c r="O824" s="31"/>
      <c r="P824" s="31"/>
      <c r="Q824" s="31"/>
      <c r="R824" s="31"/>
      <c r="S824" s="31"/>
      <c r="T824" s="31"/>
      <c r="U824" s="31"/>
      <c r="Y824" s="31"/>
      <c r="Z824" s="31"/>
      <c r="AA824" s="31"/>
    </row>
    <row r="825" spans="1:27" s="6" customFormat="1">
      <c r="A825" s="31"/>
      <c r="B825" s="31"/>
      <c r="C825" s="31"/>
      <c r="D825" s="31"/>
      <c r="E825" s="114" t="str">
        <f>IF($C825="","",VLOOKUP($C825,分類コード!$B$1:$C$10,2,0))</f>
        <v/>
      </c>
      <c r="F825" s="30"/>
      <c r="G825" s="28"/>
      <c r="H825" s="11"/>
      <c r="I825" s="28"/>
      <c r="M825" s="31"/>
      <c r="N825" s="31"/>
      <c r="O825" s="31"/>
      <c r="P825" s="31"/>
      <c r="Q825" s="31"/>
      <c r="R825" s="31"/>
      <c r="S825" s="31"/>
      <c r="T825" s="31"/>
      <c r="U825" s="31"/>
      <c r="Y825" s="31"/>
      <c r="Z825" s="31"/>
      <c r="AA825" s="31"/>
    </row>
    <row r="826" spans="1:27" s="6" customFormat="1">
      <c r="A826" s="31"/>
      <c r="B826" s="31"/>
      <c r="C826" s="31"/>
      <c r="D826" s="31"/>
      <c r="E826" s="114" t="str">
        <f>IF($C826="","",VLOOKUP($C826,分類コード!$B$1:$C$10,2,0))</f>
        <v/>
      </c>
      <c r="F826" s="30"/>
      <c r="G826" s="28"/>
      <c r="H826" s="11"/>
      <c r="I826" s="28"/>
      <c r="M826" s="31"/>
      <c r="N826" s="31"/>
      <c r="O826" s="31"/>
      <c r="P826" s="31"/>
      <c r="Q826" s="31"/>
      <c r="R826" s="31"/>
      <c r="S826" s="31"/>
      <c r="T826" s="31"/>
      <c r="U826" s="31"/>
      <c r="Y826" s="31"/>
      <c r="Z826" s="31"/>
      <c r="AA826" s="31"/>
    </row>
    <row r="827" spans="1:27" s="6" customFormat="1">
      <c r="A827" s="31"/>
      <c r="B827" s="31"/>
      <c r="C827" s="31"/>
      <c r="D827" s="31"/>
      <c r="E827" s="114" t="str">
        <f>IF($C827="","",VLOOKUP($C827,分類コード!$B$1:$C$10,2,0))</f>
        <v/>
      </c>
      <c r="F827" s="30"/>
      <c r="G827" s="28"/>
      <c r="H827" s="11"/>
      <c r="I827" s="28"/>
      <c r="M827" s="31"/>
      <c r="N827" s="31"/>
      <c r="O827" s="31"/>
      <c r="P827" s="31"/>
      <c r="Q827" s="31"/>
      <c r="R827" s="31"/>
      <c r="S827" s="31"/>
      <c r="T827" s="31"/>
      <c r="U827" s="31"/>
      <c r="Y827" s="31"/>
      <c r="Z827" s="31"/>
      <c r="AA827" s="31"/>
    </row>
    <row r="828" spans="1:27" s="6" customFormat="1">
      <c r="A828" s="31"/>
      <c r="B828" s="31"/>
      <c r="C828" s="31"/>
      <c r="D828" s="31"/>
      <c r="E828" s="114" t="str">
        <f>IF($C828="","",VLOOKUP($C828,分類コード!$B$1:$C$10,2,0))</f>
        <v/>
      </c>
      <c r="F828" s="30"/>
      <c r="G828" s="28"/>
      <c r="H828" s="11"/>
      <c r="I828" s="28"/>
      <c r="M828" s="31"/>
      <c r="N828" s="31"/>
      <c r="O828" s="31"/>
      <c r="P828" s="31"/>
      <c r="Q828" s="31"/>
      <c r="R828" s="31"/>
      <c r="S828" s="31"/>
      <c r="T828" s="31"/>
      <c r="U828" s="31"/>
      <c r="Y828" s="31"/>
      <c r="Z828" s="31"/>
      <c r="AA828" s="31"/>
    </row>
    <row r="829" spans="1:27" s="6" customFormat="1">
      <c r="A829" s="31"/>
      <c r="B829" s="31"/>
      <c r="C829" s="31"/>
      <c r="D829" s="31"/>
      <c r="E829" s="114" t="str">
        <f>IF($C829="","",VLOOKUP($C829,分類コード!$B$1:$C$10,2,0))</f>
        <v/>
      </c>
      <c r="F829" s="30"/>
      <c r="G829" s="28"/>
      <c r="H829" s="11"/>
      <c r="I829" s="28"/>
      <c r="M829" s="31"/>
      <c r="N829" s="31"/>
      <c r="O829" s="31"/>
      <c r="P829" s="31"/>
      <c r="Q829" s="31"/>
      <c r="R829" s="31"/>
      <c r="S829" s="31"/>
      <c r="T829" s="31"/>
      <c r="U829" s="31"/>
      <c r="Y829" s="31"/>
      <c r="Z829" s="31"/>
      <c r="AA829" s="31"/>
    </row>
    <row r="830" spans="1:27" s="6" customFormat="1">
      <c r="A830" s="31"/>
      <c r="B830" s="31"/>
      <c r="C830" s="31"/>
      <c r="D830" s="31"/>
      <c r="E830" s="114" t="str">
        <f>IF($C830="","",VLOOKUP($C830,分類コード!$B$1:$C$10,2,0))</f>
        <v/>
      </c>
      <c r="F830" s="30"/>
      <c r="G830" s="28"/>
      <c r="H830" s="11"/>
      <c r="I830" s="28"/>
      <c r="M830" s="31"/>
      <c r="N830" s="31"/>
      <c r="O830" s="31"/>
      <c r="P830" s="31"/>
      <c r="Q830" s="31"/>
      <c r="R830" s="31"/>
      <c r="S830" s="31"/>
      <c r="T830" s="31"/>
      <c r="U830" s="31"/>
      <c r="Y830" s="31"/>
      <c r="Z830" s="31"/>
      <c r="AA830" s="31"/>
    </row>
    <row r="831" spans="1:27" s="6" customFormat="1">
      <c r="A831" s="31"/>
      <c r="B831" s="31"/>
      <c r="C831" s="31"/>
      <c r="D831" s="31"/>
      <c r="E831" s="114" t="str">
        <f>IF($C831="","",VLOOKUP($C831,分類コード!$B$1:$C$10,2,0))</f>
        <v/>
      </c>
      <c r="F831" s="30"/>
      <c r="G831" s="28"/>
      <c r="H831" s="11"/>
      <c r="I831" s="28"/>
      <c r="M831" s="31"/>
      <c r="N831" s="31"/>
      <c r="O831" s="31"/>
      <c r="P831" s="31"/>
      <c r="Q831" s="31"/>
      <c r="R831" s="31"/>
      <c r="S831" s="31"/>
      <c r="T831" s="31"/>
      <c r="U831" s="31"/>
      <c r="Y831" s="31"/>
      <c r="Z831" s="31"/>
      <c r="AA831" s="31"/>
    </row>
    <row r="832" spans="1:27" s="6" customFormat="1">
      <c r="A832" s="31"/>
      <c r="B832" s="31"/>
      <c r="C832" s="31"/>
      <c r="D832" s="31"/>
      <c r="E832" s="114" t="str">
        <f>IF($C832="","",VLOOKUP($C832,分類コード!$B$1:$C$10,2,0))</f>
        <v/>
      </c>
      <c r="F832" s="30"/>
      <c r="G832" s="28"/>
      <c r="H832" s="11"/>
      <c r="I832" s="28"/>
      <c r="M832" s="31"/>
      <c r="N832" s="31"/>
      <c r="O832" s="31"/>
      <c r="P832" s="31"/>
      <c r="Q832" s="31"/>
      <c r="R832" s="31"/>
      <c r="S832" s="31"/>
      <c r="T832" s="31"/>
      <c r="U832" s="31"/>
      <c r="Y832" s="31"/>
      <c r="Z832" s="31"/>
      <c r="AA832" s="31"/>
    </row>
    <row r="833" spans="1:27" s="6" customFormat="1">
      <c r="A833" s="31"/>
      <c r="B833" s="31"/>
      <c r="C833" s="31"/>
      <c r="D833" s="31"/>
      <c r="E833" s="114" t="str">
        <f>IF($C833="","",VLOOKUP($C833,分類コード!$B$1:$C$10,2,0))</f>
        <v/>
      </c>
      <c r="F833" s="30"/>
      <c r="G833" s="28"/>
      <c r="H833" s="11"/>
      <c r="I833" s="28"/>
      <c r="M833" s="31"/>
      <c r="N833" s="31"/>
      <c r="O833" s="31"/>
      <c r="P833" s="31"/>
      <c r="Q833" s="31"/>
      <c r="R833" s="31"/>
      <c r="S833" s="31"/>
      <c r="T833" s="31"/>
      <c r="U833" s="31"/>
      <c r="Y833" s="31"/>
      <c r="Z833" s="31"/>
      <c r="AA833" s="31"/>
    </row>
    <row r="834" spans="1:27" s="6" customFormat="1">
      <c r="A834" s="31"/>
      <c r="B834" s="31"/>
      <c r="C834" s="31"/>
      <c r="D834" s="31"/>
      <c r="E834" s="114" t="str">
        <f>IF($C834="","",VLOOKUP($C834,分類コード!$B$1:$C$10,2,0))</f>
        <v/>
      </c>
      <c r="F834" s="30"/>
      <c r="G834" s="28"/>
      <c r="H834" s="11"/>
      <c r="I834" s="28"/>
      <c r="M834" s="31"/>
      <c r="N834" s="31"/>
      <c r="O834" s="31"/>
      <c r="P834" s="31"/>
      <c r="Q834" s="31"/>
      <c r="R834" s="31"/>
      <c r="S834" s="31"/>
      <c r="T834" s="31"/>
      <c r="U834" s="31"/>
      <c r="Y834" s="31"/>
      <c r="Z834" s="31"/>
      <c r="AA834" s="31"/>
    </row>
    <row r="835" spans="1:27" s="6" customFormat="1">
      <c r="A835" s="31"/>
      <c r="B835" s="31"/>
      <c r="C835" s="31"/>
      <c r="D835" s="31"/>
      <c r="E835" s="114" t="str">
        <f>IF($C835="","",VLOOKUP($C835,分類コード!$B$1:$C$10,2,0))</f>
        <v/>
      </c>
      <c r="F835" s="30"/>
      <c r="G835" s="28"/>
      <c r="H835" s="11"/>
      <c r="I835" s="28"/>
      <c r="M835" s="31"/>
      <c r="N835" s="31"/>
      <c r="O835" s="31"/>
      <c r="P835" s="31"/>
      <c r="Q835" s="31"/>
      <c r="R835" s="31"/>
      <c r="S835" s="31"/>
      <c r="T835" s="31"/>
      <c r="U835" s="31"/>
      <c r="Y835" s="31"/>
      <c r="Z835" s="31"/>
      <c r="AA835" s="31"/>
    </row>
    <row r="836" spans="1:27" s="6" customFormat="1">
      <c r="A836" s="31"/>
      <c r="B836" s="31"/>
      <c r="C836" s="31"/>
      <c r="D836" s="31"/>
      <c r="E836" s="114" t="str">
        <f>IF($C836="","",VLOOKUP($C836,分類コード!$B$1:$C$10,2,0))</f>
        <v/>
      </c>
      <c r="F836" s="30"/>
      <c r="G836" s="28"/>
      <c r="H836" s="11"/>
      <c r="I836" s="28"/>
      <c r="M836" s="31"/>
      <c r="N836" s="31"/>
      <c r="O836" s="31"/>
      <c r="P836" s="31"/>
      <c r="Q836" s="31"/>
      <c r="R836" s="31"/>
      <c r="S836" s="31"/>
      <c r="T836" s="31"/>
      <c r="U836" s="31"/>
      <c r="Y836" s="31"/>
      <c r="Z836" s="31"/>
      <c r="AA836" s="31"/>
    </row>
    <row r="837" spans="1:27" s="6" customFormat="1">
      <c r="A837" s="31"/>
      <c r="B837" s="31"/>
      <c r="C837" s="31"/>
      <c r="D837" s="31"/>
      <c r="E837" s="114" t="str">
        <f>IF($C837="","",VLOOKUP($C837,分類コード!$B$1:$C$10,2,0))</f>
        <v/>
      </c>
      <c r="F837" s="30"/>
      <c r="G837" s="28"/>
      <c r="H837" s="11"/>
      <c r="I837" s="28"/>
      <c r="M837" s="31"/>
      <c r="N837" s="31"/>
      <c r="O837" s="31"/>
      <c r="P837" s="31"/>
      <c r="Q837" s="31"/>
      <c r="R837" s="31"/>
      <c r="S837" s="31"/>
      <c r="T837" s="31"/>
      <c r="U837" s="31"/>
      <c r="Y837" s="31"/>
      <c r="Z837" s="31"/>
      <c r="AA837" s="31"/>
    </row>
    <row r="838" spans="1:27" s="6" customFormat="1">
      <c r="A838" s="31"/>
      <c r="B838" s="31"/>
      <c r="C838" s="31"/>
      <c r="D838" s="31"/>
      <c r="E838" s="114" t="str">
        <f>IF($C838="","",VLOOKUP($C838,分類コード!$B$1:$C$10,2,0))</f>
        <v/>
      </c>
      <c r="F838" s="30"/>
      <c r="G838" s="28"/>
      <c r="H838" s="11"/>
      <c r="I838" s="28"/>
      <c r="M838" s="31"/>
      <c r="N838" s="31"/>
      <c r="O838" s="31"/>
      <c r="P838" s="31"/>
      <c r="Q838" s="31"/>
      <c r="R838" s="31"/>
      <c r="S838" s="31"/>
      <c r="T838" s="31"/>
      <c r="U838" s="31"/>
      <c r="Y838" s="31"/>
      <c r="Z838" s="31"/>
      <c r="AA838" s="31"/>
    </row>
    <row r="839" spans="1:27" s="6" customFormat="1">
      <c r="A839" s="31"/>
      <c r="B839" s="31"/>
      <c r="C839" s="31"/>
      <c r="D839" s="31"/>
      <c r="E839" s="114" t="str">
        <f>IF($C839="","",VLOOKUP($C839,分類コード!$B$1:$C$10,2,0))</f>
        <v/>
      </c>
      <c r="F839" s="30"/>
      <c r="G839" s="28"/>
      <c r="H839" s="11"/>
      <c r="I839" s="28"/>
      <c r="M839" s="31"/>
      <c r="N839" s="31"/>
      <c r="O839" s="31"/>
      <c r="P839" s="31"/>
      <c r="Q839" s="31"/>
      <c r="R839" s="31"/>
      <c r="S839" s="31"/>
      <c r="T839" s="31"/>
      <c r="U839" s="31"/>
      <c r="Y839" s="31"/>
      <c r="Z839" s="31"/>
      <c r="AA839" s="31"/>
    </row>
    <row r="840" spans="1:27" s="6" customFormat="1">
      <c r="A840" s="31"/>
      <c r="B840" s="31"/>
      <c r="C840" s="31"/>
      <c r="D840" s="31"/>
      <c r="E840" s="114" t="str">
        <f>IF($C840="","",VLOOKUP($C840,分類コード!$B$1:$C$10,2,0))</f>
        <v/>
      </c>
      <c r="F840" s="30"/>
      <c r="G840" s="28"/>
      <c r="H840" s="11"/>
      <c r="I840" s="28"/>
      <c r="M840" s="31"/>
      <c r="N840" s="31"/>
      <c r="O840" s="31"/>
      <c r="P840" s="31"/>
      <c r="Q840" s="31"/>
      <c r="R840" s="31"/>
      <c r="S840" s="31"/>
      <c r="T840" s="31"/>
      <c r="U840" s="31"/>
      <c r="Y840" s="31"/>
      <c r="Z840" s="31"/>
      <c r="AA840" s="31"/>
    </row>
    <row r="841" spans="1:27" s="6" customFormat="1">
      <c r="A841" s="31"/>
      <c r="B841" s="31"/>
      <c r="C841" s="31"/>
      <c r="D841" s="31"/>
      <c r="E841" s="114" t="str">
        <f>IF($C841="","",VLOOKUP($C841,分類コード!$B$1:$C$10,2,0))</f>
        <v/>
      </c>
      <c r="F841" s="30"/>
      <c r="G841" s="28"/>
      <c r="H841" s="11"/>
      <c r="I841" s="28"/>
      <c r="M841" s="31"/>
      <c r="N841" s="31"/>
      <c r="O841" s="31"/>
      <c r="P841" s="31"/>
      <c r="Q841" s="31"/>
      <c r="R841" s="31"/>
      <c r="S841" s="31"/>
      <c r="T841" s="31"/>
      <c r="U841" s="31"/>
      <c r="Y841" s="31"/>
      <c r="Z841" s="31"/>
      <c r="AA841" s="31"/>
    </row>
    <row r="842" spans="1:27" s="6" customFormat="1">
      <c r="A842" s="31"/>
      <c r="B842" s="31"/>
      <c r="C842" s="31"/>
      <c r="D842" s="31"/>
      <c r="E842" s="114" t="str">
        <f>IF($C842="","",VLOOKUP($C842,分類コード!$B$1:$C$10,2,0))</f>
        <v/>
      </c>
      <c r="F842" s="30"/>
      <c r="G842" s="28"/>
      <c r="H842" s="11"/>
      <c r="I842" s="28"/>
      <c r="M842" s="31"/>
      <c r="N842" s="31"/>
      <c r="O842" s="31"/>
      <c r="P842" s="31"/>
      <c r="Q842" s="31"/>
      <c r="R842" s="31"/>
      <c r="S842" s="31"/>
      <c r="T842" s="31"/>
      <c r="U842" s="31"/>
      <c r="Y842" s="31"/>
      <c r="Z842" s="31"/>
      <c r="AA842" s="31"/>
    </row>
    <row r="843" spans="1:27" s="6" customFormat="1">
      <c r="A843" s="31"/>
      <c r="B843" s="31"/>
      <c r="C843" s="31"/>
      <c r="D843" s="31"/>
      <c r="E843" s="114" t="str">
        <f>IF($C843="","",VLOOKUP($C843,分類コード!$B$1:$C$10,2,0))</f>
        <v/>
      </c>
      <c r="F843" s="30"/>
      <c r="G843" s="28"/>
      <c r="H843" s="11"/>
      <c r="I843" s="28"/>
      <c r="M843" s="31"/>
      <c r="N843" s="31"/>
      <c r="O843" s="31"/>
      <c r="P843" s="31"/>
      <c r="Q843" s="31"/>
      <c r="R843" s="31"/>
      <c r="S843" s="31"/>
      <c r="T843" s="31"/>
      <c r="U843" s="31"/>
      <c r="Y843" s="31"/>
      <c r="Z843" s="31"/>
      <c r="AA843" s="31"/>
    </row>
    <row r="844" spans="1:27" s="6" customFormat="1">
      <c r="A844" s="31"/>
      <c r="B844" s="31"/>
      <c r="C844" s="31"/>
      <c r="D844" s="31"/>
      <c r="E844" s="114" t="str">
        <f>IF($C844="","",VLOOKUP($C844,分類コード!$B$1:$C$10,2,0))</f>
        <v/>
      </c>
      <c r="F844" s="30"/>
      <c r="G844" s="28"/>
      <c r="H844" s="11"/>
      <c r="I844" s="28"/>
      <c r="M844" s="31"/>
      <c r="N844" s="31"/>
      <c r="O844" s="31"/>
      <c r="P844" s="31"/>
      <c r="Q844" s="31"/>
      <c r="R844" s="31"/>
      <c r="S844" s="31"/>
      <c r="T844" s="31"/>
      <c r="U844" s="31"/>
      <c r="Y844" s="31"/>
      <c r="Z844" s="31"/>
      <c r="AA844" s="31"/>
    </row>
    <row r="845" spans="1:27" s="6" customFormat="1">
      <c r="A845" s="31"/>
      <c r="B845" s="31"/>
      <c r="C845" s="31"/>
      <c r="D845" s="31"/>
      <c r="E845" s="114" t="str">
        <f>IF($C845="","",VLOOKUP($C845,分類コード!$B$1:$C$10,2,0))</f>
        <v/>
      </c>
      <c r="F845" s="30"/>
      <c r="G845" s="28"/>
      <c r="H845" s="11"/>
      <c r="I845" s="28"/>
      <c r="M845" s="31"/>
      <c r="N845" s="31"/>
      <c r="O845" s="31"/>
      <c r="P845" s="31"/>
      <c r="Q845" s="31"/>
      <c r="R845" s="31"/>
      <c r="S845" s="31"/>
      <c r="T845" s="31"/>
      <c r="U845" s="31"/>
      <c r="Y845" s="31"/>
      <c r="Z845" s="31"/>
      <c r="AA845" s="31"/>
    </row>
    <row r="846" spans="1:27" s="6" customFormat="1">
      <c r="A846" s="31"/>
      <c r="B846" s="31"/>
      <c r="C846" s="31"/>
      <c r="D846" s="31"/>
      <c r="E846" s="114" t="str">
        <f>IF($C846="","",VLOOKUP($C846,分類コード!$B$1:$C$10,2,0))</f>
        <v/>
      </c>
      <c r="F846" s="30"/>
      <c r="G846" s="28"/>
      <c r="H846" s="11"/>
      <c r="I846" s="28"/>
      <c r="M846" s="31"/>
      <c r="N846" s="31"/>
      <c r="O846" s="31"/>
      <c r="P846" s="31"/>
      <c r="Q846" s="31"/>
      <c r="R846" s="31"/>
      <c r="S846" s="31"/>
      <c r="T846" s="31"/>
      <c r="U846" s="31"/>
      <c r="Y846" s="31"/>
      <c r="Z846" s="31"/>
      <c r="AA846" s="31"/>
    </row>
    <row r="847" spans="1:27" s="6" customFormat="1">
      <c r="A847" s="31"/>
      <c r="B847" s="31"/>
      <c r="C847" s="31"/>
      <c r="D847" s="31"/>
      <c r="E847" s="114" t="str">
        <f>IF($C847="","",VLOOKUP($C847,分類コード!$B$1:$C$10,2,0))</f>
        <v/>
      </c>
      <c r="F847" s="30"/>
      <c r="G847" s="28"/>
      <c r="H847" s="11"/>
      <c r="I847" s="28"/>
      <c r="M847" s="31"/>
      <c r="N847" s="31"/>
      <c r="O847" s="31"/>
      <c r="P847" s="31"/>
      <c r="Q847" s="31"/>
      <c r="R847" s="31"/>
      <c r="S847" s="31"/>
      <c r="T847" s="31"/>
      <c r="U847" s="31"/>
      <c r="Y847" s="31"/>
      <c r="Z847" s="31"/>
      <c r="AA847" s="31"/>
    </row>
    <row r="848" spans="1:27" s="6" customFormat="1">
      <c r="A848" s="31"/>
      <c r="B848" s="31"/>
      <c r="C848" s="31"/>
      <c r="D848" s="31"/>
      <c r="E848" s="114" t="str">
        <f>IF($C848="","",VLOOKUP($C848,分類コード!$B$1:$C$10,2,0))</f>
        <v/>
      </c>
      <c r="F848" s="30"/>
      <c r="G848" s="28"/>
      <c r="H848" s="11"/>
      <c r="I848" s="28"/>
      <c r="M848" s="31"/>
      <c r="N848" s="31"/>
      <c r="O848" s="31"/>
      <c r="P848" s="31"/>
      <c r="Q848" s="31"/>
      <c r="R848" s="31"/>
      <c r="S848" s="31"/>
      <c r="T848" s="31"/>
      <c r="U848" s="31"/>
      <c r="Y848" s="31"/>
      <c r="Z848" s="31"/>
      <c r="AA848" s="31"/>
    </row>
    <row r="849" spans="1:27" s="6" customFormat="1">
      <c r="A849" s="31"/>
      <c r="B849" s="31"/>
      <c r="C849" s="31"/>
      <c r="D849" s="31"/>
      <c r="E849" s="114" t="str">
        <f>IF($C849="","",VLOOKUP($C849,分類コード!$B$1:$C$10,2,0))</f>
        <v/>
      </c>
      <c r="F849" s="30"/>
      <c r="G849" s="28"/>
      <c r="H849" s="11"/>
      <c r="I849" s="28"/>
      <c r="M849" s="31"/>
      <c r="N849" s="31"/>
      <c r="O849" s="31"/>
      <c r="P849" s="31"/>
      <c r="Q849" s="31"/>
      <c r="R849" s="31"/>
      <c r="S849" s="31"/>
      <c r="T849" s="31"/>
      <c r="U849" s="31"/>
      <c r="Y849" s="31"/>
      <c r="Z849" s="31"/>
      <c r="AA849" s="31"/>
    </row>
    <row r="850" spans="1:27" s="6" customFormat="1">
      <c r="A850" s="31"/>
      <c r="B850" s="31"/>
      <c r="C850" s="31"/>
      <c r="D850" s="31"/>
      <c r="E850" s="114" t="str">
        <f>IF($C850="","",VLOOKUP($C850,分類コード!$B$1:$C$10,2,0))</f>
        <v/>
      </c>
      <c r="F850" s="30"/>
      <c r="G850" s="28"/>
      <c r="H850" s="11"/>
      <c r="I850" s="28"/>
      <c r="M850" s="31"/>
      <c r="N850" s="31"/>
      <c r="O850" s="31"/>
      <c r="P850" s="31"/>
      <c r="Q850" s="31"/>
      <c r="R850" s="31"/>
      <c r="S850" s="31"/>
      <c r="T850" s="31"/>
      <c r="U850" s="31"/>
      <c r="Y850" s="31"/>
      <c r="Z850" s="31"/>
      <c r="AA850" s="31"/>
    </row>
    <row r="851" spans="1:27" s="6" customFormat="1">
      <c r="A851" s="31"/>
      <c r="B851" s="31"/>
      <c r="C851" s="31"/>
      <c r="D851" s="31"/>
      <c r="E851" s="114" t="str">
        <f>IF($C851="","",VLOOKUP($C851,分類コード!$B$1:$C$10,2,0))</f>
        <v/>
      </c>
      <c r="F851" s="30"/>
      <c r="G851" s="28"/>
      <c r="H851" s="11"/>
      <c r="I851" s="28"/>
      <c r="M851" s="31"/>
      <c r="N851" s="31"/>
      <c r="O851" s="31"/>
      <c r="P851" s="31"/>
      <c r="Q851" s="31"/>
      <c r="R851" s="31"/>
      <c r="S851" s="31"/>
      <c r="T851" s="31"/>
      <c r="U851" s="31"/>
      <c r="Y851" s="31"/>
      <c r="Z851" s="31"/>
      <c r="AA851" s="31"/>
    </row>
    <row r="852" spans="1:27" s="6" customFormat="1">
      <c r="A852" s="31"/>
      <c r="B852" s="31"/>
      <c r="C852" s="31"/>
      <c r="D852" s="31"/>
      <c r="E852" s="114" t="str">
        <f>IF($C852="","",VLOOKUP($C852,分類コード!$B$1:$C$10,2,0))</f>
        <v/>
      </c>
      <c r="F852" s="30"/>
      <c r="G852" s="28"/>
      <c r="H852" s="11"/>
      <c r="I852" s="28"/>
      <c r="M852" s="31"/>
      <c r="N852" s="31"/>
      <c r="O852" s="31"/>
      <c r="P852" s="31"/>
      <c r="Q852" s="31"/>
      <c r="R852" s="31"/>
      <c r="S852" s="31"/>
      <c r="T852" s="31"/>
      <c r="U852" s="31"/>
      <c r="Y852" s="31"/>
      <c r="Z852" s="31"/>
      <c r="AA852" s="31"/>
    </row>
    <row r="853" spans="1:27" s="6" customFormat="1">
      <c r="A853" s="31"/>
      <c r="B853" s="31"/>
      <c r="C853" s="31"/>
      <c r="D853" s="31"/>
      <c r="E853" s="114" t="str">
        <f>IF($C853="","",VLOOKUP($C853,分類コード!$B$1:$C$10,2,0))</f>
        <v/>
      </c>
      <c r="F853" s="30"/>
      <c r="G853" s="28"/>
      <c r="H853" s="11"/>
      <c r="I853" s="28"/>
      <c r="M853" s="31"/>
      <c r="N853" s="31"/>
      <c r="O853" s="31"/>
      <c r="P853" s="31"/>
      <c r="Q853" s="31"/>
      <c r="R853" s="31"/>
      <c r="S853" s="31"/>
      <c r="T853" s="31"/>
      <c r="U853" s="31"/>
      <c r="Y853" s="31"/>
      <c r="Z853" s="31"/>
      <c r="AA853" s="31"/>
    </row>
    <row r="854" spans="1:27" s="6" customFormat="1">
      <c r="A854" s="31"/>
      <c r="B854" s="31"/>
      <c r="C854" s="31"/>
      <c r="D854" s="31"/>
      <c r="E854" s="114" t="str">
        <f>IF($C854="","",VLOOKUP($C854,分類コード!$B$1:$C$10,2,0))</f>
        <v/>
      </c>
      <c r="F854" s="30"/>
      <c r="G854" s="28"/>
      <c r="H854" s="11"/>
      <c r="I854" s="28"/>
      <c r="M854" s="31"/>
      <c r="N854" s="31"/>
      <c r="O854" s="31"/>
      <c r="P854" s="31"/>
      <c r="Q854" s="31"/>
      <c r="R854" s="31"/>
      <c r="S854" s="31"/>
      <c r="T854" s="31"/>
      <c r="U854" s="31"/>
      <c r="Y854" s="31"/>
      <c r="Z854" s="31"/>
      <c r="AA854" s="31"/>
    </row>
    <row r="855" spans="1:27" s="6" customFormat="1">
      <c r="A855" s="31"/>
      <c r="B855" s="31"/>
      <c r="C855" s="31"/>
      <c r="D855" s="31"/>
      <c r="E855" s="114" t="str">
        <f>IF($C855="","",VLOOKUP($C855,分類コード!$B$1:$C$10,2,0))</f>
        <v/>
      </c>
      <c r="F855" s="30"/>
      <c r="G855" s="28"/>
      <c r="H855" s="11"/>
      <c r="I855" s="28"/>
      <c r="M855" s="31"/>
      <c r="N855" s="31"/>
      <c r="O855" s="31"/>
      <c r="P855" s="31"/>
      <c r="Q855" s="31"/>
      <c r="R855" s="31"/>
      <c r="S855" s="31"/>
      <c r="T855" s="31"/>
      <c r="U855" s="31"/>
      <c r="Y855" s="31"/>
      <c r="Z855" s="31"/>
      <c r="AA855" s="31"/>
    </row>
    <row r="856" spans="1:27" s="6" customFormat="1">
      <c r="A856" s="31"/>
      <c r="B856" s="31"/>
      <c r="C856" s="31"/>
      <c r="D856" s="31"/>
      <c r="E856" s="114" t="str">
        <f>IF($C856="","",VLOOKUP($C856,分類コード!$B$1:$C$10,2,0))</f>
        <v/>
      </c>
      <c r="F856" s="30"/>
      <c r="G856" s="28"/>
      <c r="H856" s="11"/>
      <c r="I856" s="28"/>
      <c r="M856" s="31"/>
      <c r="N856" s="31"/>
      <c r="O856" s="31"/>
      <c r="P856" s="31"/>
      <c r="Q856" s="31"/>
      <c r="R856" s="31"/>
      <c r="S856" s="31"/>
      <c r="T856" s="31"/>
      <c r="U856" s="31"/>
      <c r="Y856" s="31"/>
      <c r="Z856" s="31"/>
      <c r="AA856" s="31"/>
    </row>
    <row r="857" spans="1:27" s="6" customFormat="1">
      <c r="A857" s="31"/>
      <c r="B857" s="31"/>
      <c r="C857" s="31"/>
      <c r="D857" s="31"/>
      <c r="E857" s="114" t="str">
        <f>IF($C857="","",VLOOKUP($C857,分類コード!$B$1:$C$10,2,0))</f>
        <v/>
      </c>
      <c r="F857" s="30"/>
      <c r="G857" s="28"/>
      <c r="H857" s="11"/>
      <c r="I857" s="28"/>
      <c r="M857" s="31"/>
      <c r="N857" s="31"/>
      <c r="O857" s="31"/>
      <c r="P857" s="31"/>
      <c r="Q857" s="31"/>
      <c r="R857" s="31"/>
      <c r="S857" s="31"/>
      <c r="T857" s="31"/>
      <c r="U857" s="31"/>
      <c r="Y857" s="31"/>
      <c r="Z857" s="31"/>
      <c r="AA857" s="31"/>
    </row>
    <row r="858" spans="1:27" s="6" customFormat="1">
      <c r="A858" s="31"/>
      <c r="B858" s="31"/>
      <c r="C858" s="31"/>
      <c r="D858" s="31"/>
      <c r="E858" s="114" t="str">
        <f>IF($C858="","",VLOOKUP($C858,分類コード!$B$1:$C$10,2,0))</f>
        <v/>
      </c>
      <c r="F858" s="30"/>
      <c r="G858" s="28"/>
      <c r="H858" s="11"/>
      <c r="I858" s="28"/>
      <c r="M858" s="31"/>
      <c r="N858" s="31"/>
      <c r="O858" s="31"/>
      <c r="P858" s="31"/>
      <c r="Q858" s="31"/>
      <c r="R858" s="31"/>
      <c r="S858" s="31"/>
      <c r="T858" s="31"/>
      <c r="U858" s="31"/>
      <c r="Y858" s="31"/>
      <c r="Z858" s="31"/>
      <c r="AA858" s="31"/>
    </row>
    <row r="859" spans="1:27" s="6" customFormat="1">
      <c r="A859" s="31"/>
      <c r="B859" s="31"/>
      <c r="C859" s="31"/>
      <c r="D859" s="31"/>
      <c r="E859" s="114" t="str">
        <f>IF($C859="","",VLOOKUP($C859,分類コード!$B$1:$C$10,2,0))</f>
        <v/>
      </c>
      <c r="F859" s="30"/>
      <c r="G859" s="28"/>
      <c r="H859" s="11"/>
      <c r="I859" s="28"/>
      <c r="M859" s="31"/>
      <c r="N859" s="31"/>
      <c r="O859" s="31"/>
      <c r="P859" s="31"/>
      <c r="Q859" s="31"/>
      <c r="R859" s="31"/>
      <c r="S859" s="31"/>
      <c r="T859" s="31"/>
      <c r="U859" s="31"/>
      <c r="Y859" s="31"/>
      <c r="Z859" s="31"/>
      <c r="AA859" s="31"/>
    </row>
    <row r="860" spans="1:27" s="6" customFormat="1">
      <c r="A860" s="31"/>
      <c r="B860" s="31"/>
      <c r="C860" s="31"/>
      <c r="D860" s="31"/>
      <c r="E860" s="114" t="str">
        <f>IF($C860="","",VLOOKUP($C860,分類コード!$B$1:$C$10,2,0))</f>
        <v/>
      </c>
      <c r="F860" s="30"/>
      <c r="G860" s="28"/>
      <c r="H860" s="11"/>
      <c r="I860" s="28"/>
      <c r="M860" s="31"/>
      <c r="N860" s="31"/>
      <c r="O860" s="31"/>
      <c r="P860" s="31"/>
      <c r="Q860" s="31"/>
      <c r="R860" s="31"/>
      <c r="S860" s="31"/>
      <c r="T860" s="31"/>
      <c r="U860" s="31"/>
      <c r="Y860" s="31"/>
      <c r="Z860" s="31"/>
      <c r="AA860" s="31"/>
    </row>
    <row r="861" spans="1:27" s="6" customFormat="1">
      <c r="A861" s="31"/>
      <c r="B861" s="31"/>
      <c r="C861" s="31"/>
      <c r="D861" s="31"/>
      <c r="E861" s="114" t="str">
        <f>IF($C861="","",VLOOKUP($C861,分類コード!$B$1:$C$10,2,0))</f>
        <v/>
      </c>
      <c r="F861" s="30"/>
      <c r="G861" s="28"/>
      <c r="H861" s="11"/>
      <c r="I861" s="28"/>
      <c r="M861" s="31"/>
      <c r="N861" s="31"/>
      <c r="O861" s="31"/>
      <c r="P861" s="31"/>
      <c r="Q861" s="31"/>
      <c r="R861" s="31"/>
      <c r="S861" s="31"/>
      <c r="T861" s="31"/>
      <c r="U861" s="31"/>
      <c r="Y861" s="31"/>
      <c r="Z861" s="31"/>
      <c r="AA861" s="31"/>
    </row>
    <row r="862" spans="1:27" s="6" customFormat="1">
      <c r="A862" s="31"/>
      <c r="B862" s="31"/>
      <c r="C862" s="31"/>
      <c r="D862" s="31"/>
      <c r="E862" s="114" t="str">
        <f>IF($C862="","",VLOOKUP($C862,分類コード!$B$1:$C$10,2,0))</f>
        <v/>
      </c>
      <c r="F862" s="30"/>
      <c r="G862" s="28"/>
      <c r="H862" s="11"/>
      <c r="I862" s="28"/>
      <c r="M862" s="31"/>
      <c r="N862" s="31"/>
      <c r="O862" s="31"/>
      <c r="P862" s="31"/>
      <c r="Q862" s="31"/>
      <c r="R862" s="31"/>
      <c r="S862" s="31"/>
      <c r="T862" s="31"/>
      <c r="U862" s="31"/>
      <c r="Y862" s="31"/>
      <c r="Z862" s="31"/>
      <c r="AA862" s="31"/>
    </row>
    <row r="863" spans="1:27" s="6" customFormat="1">
      <c r="A863" s="31"/>
      <c r="B863" s="31"/>
      <c r="C863" s="31"/>
      <c r="D863" s="31"/>
      <c r="E863" s="114" t="str">
        <f>IF($C863="","",VLOOKUP($C863,分類コード!$B$1:$C$10,2,0))</f>
        <v/>
      </c>
      <c r="F863" s="30"/>
      <c r="G863" s="28"/>
      <c r="H863" s="11"/>
      <c r="I863" s="28"/>
      <c r="M863" s="31"/>
      <c r="N863" s="31"/>
      <c r="O863" s="31"/>
      <c r="P863" s="31"/>
      <c r="Q863" s="31"/>
      <c r="R863" s="31"/>
      <c r="S863" s="31"/>
      <c r="T863" s="31"/>
      <c r="U863" s="31"/>
      <c r="Y863" s="31"/>
      <c r="Z863" s="31"/>
      <c r="AA863" s="31"/>
    </row>
    <row r="864" spans="1:27" s="6" customFormat="1">
      <c r="A864" s="31"/>
      <c r="B864" s="31"/>
      <c r="C864" s="31"/>
      <c r="D864" s="31"/>
      <c r="E864" s="114" t="str">
        <f>IF($C864="","",VLOOKUP($C864,分類コード!$B$1:$C$10,2,0))</f>
        <v/>
      </c>
      <c r="F864" s="30"/>
      <c r="G864" s="28"/>
      <c r="H864" s="11"/>
      <c r="I864" s="28"/>
      <c r="M864" s="31"/>
      <c r="N864" s="31"/>
      <c r="O864" s="31"/>
      <c r="P864" s="31"/>
      <c r="Q864" s="31"/>
      <c r="R864" s="31"/>
      <c r="S864" s="31"/>
      <c r="T864" s="31"/>
      <c r="U864" s="31"/>
      <c r="Y864" s="31"/>
      <c r="Z864" s="31"/>
      <c r="AA864" s="31"/>
    </row>
    <row r="865" spans="1:27" s="6" customFormat="1">
      <c r="A865" s="31"/>
      <c r="B865" s="31"/>
      <c r="C865" s="31"/>
      <c r="D865" s="31"/>
      <c r="E865" s="114" t="str">
        <f>IF($C865="","",VLOOKUP($C865,分類コード!$B$1:$C$10,2,0))</f>
        <v/>
      </c>
      <c r="F865" s="30"/>
      <c r="G865" s="28"/>
      <c r="H865" s="11"/>
      <c r="I865" s="28"/>
      <c r="M865" s="31"/>
      <c r="N865" s="31"/>
      <c r="O865" s="31"/>
      <c r="P865" s="31"/>
      <c r="Q865" s="31"/>
      <c r="R865" s="31"/>
      <c r="S865" s="31"/>
      <c r="T865" s="31"/>
      <c r="U865" s="31"/>
      <c r="Y865" s="31"/>
      <c r="Z865" s="31"/>
      <c r="AA865" s="31"/>
    </row>
    <row r="866" spans="1:27" s="6" customFormat="1">
      <c r="A866" s="31"/>
      <c r="B866" s="31"/>
      <c r="C866" s="31"/>
      <c r="D866" s="31"/>
      <c r="E866" s="114" t="str">
        <f>IF($C866="","",VLOOKUP($C866,分類コード!$B$1:$C$10,2,0))</f>
        <v/>
      </c>
      <c r="F866" s="30"/>
      <c r="G866" s="28"/>
      <c r="H866" s="11"/>
      <c r="I866" s="28"/>
      <c r="M866" s="31"/>
      <c r="N866" s="31"/>
      <c r="O866" s="31"/>
      <c r="P866" s="31"/>
      <c r="Q866" s="31"/>
      <c r="R866" s="31"/>
      <c r="S866" s="31"/>
      <c r="T866" s="31"/>
      <c r="U866" s="31"/>
      <c r="Y866" s="31"/>
      <c r="Z866" s="31"/>
      <c r="AA866" s="31"/>
    </row>
    <row r="867" spans="1:27" s="6" customFormat="1">
      <c r="A867" s="31"/>
      <c r="B867" s="31"/>
      <c r="C867" s="31"/>
      <c r="D867" s="31"/>
      <c r="E867" s="114" t="str">
        <f>IF($C867="","",VLOOKUP($C867,分類コード!$B$1:$C$10,2,0))</f>
        <v/>
      </c>
      <c r="F867" s="30"/>
      <c r="G867" s="28"/>
      <c r="H867" s="11"/>
      <c r="I867" s="28"/>
      <c r="M867" s="31"/>
      <c r="N867" s="31"/>
      <c r="O867" s="31"/>
      <c r="P867" s="31"/>
      <c r="Q867" s="31"/>
      <c r="R867" s="31"/>
      <c r="S867" s="31"/>
      <c r="T867" s="31"/>
      <c r="U867" s="31"/>
      <c r="Y867" s="31"/>
      <c r="Z867" s="31"/>
      <c r="AA867" s="31"/>
    </row>
    <row r="868" spans="1:27" s="6" customFormat="1">
      <c r="A868" s="31"/>
      <c r="B868" s="31"/>
      <c r="C868" s="31"/>
      <c r="D868" s="31"/>
      <c r="E868" s="114" t="str">
        <f>IF($C868="","",VLOOKUP($C868,分類コード!$B$1:$C$10,2,0))</f>
        <v/>
      </c>
      <c r="F868" s="30"/>
      <c r="G868" s="28"/>
      <c r="H868" s="11"/>
      <c r="I868" s="28"/>
      <c r="M868" s="31"/>
      <c r="N868" s="31"/>
      <c r="O868" s="31"/>
      <c r="P868" s="31"/>
      <c r="Q868" s="31"/>
      <c r="R868" s="31"/>
      <c r="S868" s="31"/>
      <c r="T868" s="31"/>
      <c r="U868" s="31"/>
      <c r="Y868" s="31"/>
      <c r="Z868" s="31"/>
      <c r="AA868" s="31"/>
    </row>
    <row r="869" spans="1:27" s="6" customFormat="1">
      <c r="A869" s="31"/>
      <c r="B869" s="31"/>
      <c r="C869" s="31"/>
      <c r="D869" s="31"/>
      <c r="E869" s="114" t="str">
        <f>IF($C869="","",VLOOKUP($C869,分類コード!$B$1:$C$10,2,0))</f>
        <v/>
      </c>
      <c r="F869" s="30"/>
      <c r="G869" s="28"/>
      <c r="H869" s="11"/>
      <c r="I869" s="28"/>
      <c r="M869" s="31"/>
      <c r="N869" s="31"/>
      <c r="O869" s="31"/>
      <c r="P869" s="31"/>
      <c r="Q869" s="31"/>
      <c r="R869" s="31"/>
      <c r="S869" s="31"/>
      <c r="T869" s="31"/>
      <c r="U869" s="31"/>
      <c r="Y869" s="31"/>
      <c r="Z869" s="31"/>
      <c r="AA869" s="31"/>
    </row>
    <row r="870" spans="1:27" s="6" customFormat="1">
      <c r="A870" s="31"/>
      <c r="B870" s="31"/>
      <c r="C870" s="31"/>
      <c r="D870" s="31"/>
      <c r="E870" s="114" t="str">
        <f>IF($C870="","",VLOOKUP($C870,分類コード!$B$1:$C$10,2,0))</f>
        <v/>
      </c>
      <c r="F870" s="30"/>
      <c r="G870" s="28"/>
      <c r="H870" s="11"/>
      <c r="I870" s="28"/>
      <c r="M870" s="31"/>
      <c r="N870" s="31"/>
      <c r="O870" s="31"/>
      <c r="P870" s="31"/>
      <c r="Q870" s="31"/>
      <c r="R870" s="31"/>
      <c r="S870" s="31"/>
      <c r="T870" s="31"/>
      <c r="U870" s="31"/>
      <c r="Y870" s="31"/>
      <c r="Z870" s="31"/>
      <c r="AA870" s="31"/>
    </row>
    <row r="871" spans="1:27" s="6" customFormat="1">
      <c r="A871" s="31"/>
      <c r="B871" s="31"/>
      <c r="C871" s="31"/>
      <c r="D871" s="31"/>
      <c r="E871" s="114" t="str">
        <f>IF($C871="","",VLOOKUP($C871,分類コード!$B$1:$C$10,2,0))</f>
        <v/>
      </c>
      <c r="F871" s="30"/>
      <c r="G871" s="28"/>
      <c r="H871" s="11"/>
      <c r="I871" s="28"/>
      <c r="M871" s="31"/>
      <c r="N871" s="31"/>
      <c r="O871" s="31"/>
      <c r="P871" s="31"/>
      <c r="Q871" s="31"/>
      <c r="R871" s="31"/>
      <c r="S871" s="31"/>
      <c r="T871" s="31"/>
      <c r="U871" s="31"/>
      <c r="Y871" s="31"/>
      <c r="Z871" s="31"/>
      <c r="AA871" s="31"/>
    </row>
    <row r="872" spans="1:27" s="6" customFormat="1">
      <c r="A872" s="31"/>
      <c r="B872" s="31"/>
      <c r="C872" s="31"/>
      <c r="D872" s="31"/>
      <c r="E872" s="114" t="str">
        <f>IF($C872="","",VLOOKUP($C872,分類コード!$B$1:$C$10,2,0))</f>
        <v/>
      </c>
      <c r="F872" s="30"/>
      <c r="G872" s="28"/>
      <c r="H872" s="11"/>
      <c r="I872" s="28"/>
      <c r="M872" s="31"/>
      <c r="N872" s="31"/>
      <c r="O872" s="31"/>
      <c r="P872" s="31"/>
      <c r="Q872" s="31"/>
      <c r="R872" s="31"/>
      <c r="S872" s="31"/>
      <c r="T872" s="31"/>
      <c r="U872" s="31"/>
      <c r="Y872" s="31"/>
      <c r="Z872" s="31"/>
      <c r="AA872" s="31"/>
    </row>
    <row r="873" spans="1:27" s="6" customFormat="1">
      <c r="A873" s="31"/>
      <c r="B873" s="31"/>
      <c r="C873" s="31"/>
      <c r="D873" s="31"/>
      <c r="E873" s="114" t="str">
        <f>IF($C873="","",VLOOKUP($C873,分類コード!$B$1:$C$10,2,0))</f>
        <v/>
      </c>
      <c r="F873" s="30"/>
      <c r="G873" s="28"/>
      <c r="H873" s="11"/>
      <c r="I873" s="28"/>
      <c r="M873" s="31"/>
      <c r="N873" s="31"/>
      <c r="O873" s="31"/>
      <c r="P873" s="31"/>
      <c r="Q873" s="31"/>
      <c r="R873" s="31"/>
      <c r="S873" s="31"/>
      <c r="T873" s="31"/>
      <c r="U873" s="31"/>
      <c r="Y873" s="31"/>
      <c r="Z873" s="31"/>
      <c r="AA873" s="31"/>
    </row>
    <row r="874" spans="1:27" s="6" customFormat="1">
      <c r="A874" s="31"/>
      <c r="B874" s="31"/>
      <c r="C874" s="31"/>
      <c r="D874" s="31"/>
      <c r="E874" s="114" t="str">
        <f>IF($C874="","",VLOOKUP($C874,分類コード!$B$1:$C$10,2,0))</f>
        <v/>
      </c>
      <c r="F874" s="30"/>
      <c r="G874" s="28"/>
      <c r="H874" s="11"/>
      <c r="I874" s="28"/>
      <c r="M874" s="31"/>
      <c r="N874" s="31"/>
      <c r="O874" s="31"/>
      <c r="P874" s="31"/>
      <c r="Q874" s="31"/>
      <c r="R874" s="31"/>
      <c r="S874" s="31"/>
      <c r="T874" s="31"/>
      <c r="U874" s="31"/>
      <c r="Y874" s="31"/>
      <c r="Z874" s="31"/>
      <c r="AA874" s="31"/>
    </row>
    <row r="875" spans="1:27" s="6" customFormat="1">
      <c r="A875" s="31"/>
      <c r="B875" s="31"/>
      <c r="C875" s="31"/>
      <c r="D875" s="31"/>
      <c r="E875" s="114" t="str">
        <f>IF($C875="","",VLOOKUP($C875,分類コード!$B$1:$C$10,2,0))</f>
        <v/>
      </c>
      <c r="F875" s="30"/>
      <c r="G875" s="28"/>
      <c r="H875" s="11"/>
      <c r="I875" s="28"/>
      <c r="M875" s="31"/>
      <c r="N875" s="31"/>
      <c r="O875" s="31"/>
      <c r="P875" s="31"/>
      <c r="Q875" s="31"/>
      <c r="R875" s="31"/>
      <c r="S875" s="31"/>
      <c r="T875" s="31"/>
      <c r="U875" s="31"/>
      <c r="Y875" s="31"/>
      <c r="Z875" s="31"/>
      <c r="AA875" s="31"/>
    </row>
    <row r="876" spans="1:27" s="6" customFormat="1">
      <c r="A876" s="31"/>
      <c r="B876" s="31"/>
      <c r="C876" s="31"/>
      <c r="D876" s="31"/>
      <c r="E876" s="114" t="str">
        <f>IF($C876="","",VLOOKUP($C876,分類コード!$B$1:$C$10,2,0))</f>
        <v/>
      </c>
      <c r="F876" s="30"/>
      <c r="G876" s="28"/>
      <c r="H876" s="11"/>
      <c r="I876" s="28"/>
      <c r="M876" s="31"/>
      <c r="N876" s="31"/>
      <c r="O876" s="31"/>
      <c r="P876" s="31"/>
      <c r="Q876" s="31"/>
      <c r="R876" s="31"/>
      <c r="S876" s="31"/>
      <c r="T876" s="31"/>
      <c r="U876" s="31"/>
      <c r="Y876" s="31"/>
      <c r="Z876" s="31"/>
      <c r="AA876" s="31"/>
    </row>
    <row r="877" spans="1:27" s="6" customFormat="1">
      <c r="A877" s="31"/>
      <c r="B877" s="31"/>
      <c r="C877" s="31"/>
      <c r="D877" s="31"/>
      <c r="E877" s="114" t="str">
        <f>IF($C877="","",VLOOKUP($C877,分類コード!$B$1:$C$10,2,0))</f>
        <v/>
      </c>
      <c r="F877" s="30"/>
      <c r="G877" s="28"/>
      <c r="H877" s="11"/>
      <c r="I877" s="28"/>
      <c r="M877" s="31"/>
      <c r="N877" s="31"/>
      <c r="O877" s="31"/>
      <c r="P877" s="31"/>
      <c r="Q877" s="31"/>
      <c r="R877" s="31"/>
      <c r="S877" s="31"/>
      <c r="T877" s="31"/>
      <c r="U877" s="31"/>
      <c r="Y877" s="31"/>
      <c r="Z877" s="31"/>
      <c r="AA877" s="31"/>
    </row>
    <row r="878" spans="1:27" s="6" customFormat="1">
      <c r="A878" s="31"/>
      <c r="B878" s="31"/>
      <c r="C878" s="31"/>
      <c r="D878" s="31"/>
      <c r="E878" s="114" t="str">
        <f>IF($C878="","",VLOOKUP($C878,分類コード!$B$1:$C$10,2,0))</f>
        <v/>
      </c>
      <c r="F878" s="30"/>
      <c r="G878" s="28"/>
      <c r="H878" s="11"/>
      <c r="I878" s="28"/>
      <c r="M878" s="31"/>
      <c r="N878" s="31"/>
      <c r="O878" s="31"/>
      <c r="P878" s="31"/>
      <c r="Q878" s="31"/>
      <c r="R878" s="31"/>
      <c r="S878" s="31"/>
      <c r="T878" s="31"/>
      <c r="U878" s="31"/>
      <c r="Y878" s="31"/>
      <c r="Z878" s="31"/>
      <c r="AA878" s="31"/>
    </row>
    <row r="879" spans="1:27" s="6" customFormat="1">
      <c r="A879" s="31"/>
      <c r="B879" s="31"/>
      <c r="C879" s="31"/>
      <c r="D879" s="31"/>
      <c r="E879" s="114" t="str">
        <f>IF($C879="","",VLOOKUP($C879,分類コード!$B$1:$C$10,2,0))</f>
        <v/>
      </c>
      <c r="F879" s="30"/>
      <c r="G879" s="28"/>
      <c r="H879" s="11"/>
      <c r="I879" s="28"/>
      <c r="M879" s="31"/>
      <c r="N879" s="31"/>
      <c r="O879" s="31"/>
      <c r="P879" s="31"/>
      <c r="Q879" s="31"/>
      <c r="R879" s="31"/>
      <c r="S879" s="31"/>
      <c r="T879" s="31"/>
      <c r="U879" s="31"/>
      <c r="Y879" s="31"/>
      <c r="Z879" s="31"/>
      <c r="AA879" s="31"/>
    </row>
    <row r="880" spans="1:27" s="6" customFormat="1">
      <c r="A880" s="31"/>
      <c r="B880" s="31"/>
      <c r="C880" s="31"/>
      <c r="D880" s="31"/>
      <c r="E880" s="114" t="str">
        <f>IF($C880="","",VLOOKUP($C880,分類コード!$B$1:$C$10,2,0))</f>
        <v/>
      </c>
      <c r="F880" s="30"/>
      <c r="G880" s="28"/>
      <c r="H880" s="11"/>
      <c r="I880" s="28"/>
      <c r="M880" s="31"/>
      <c r="N880" s="31"/>
      <c r="O880" s="31"/>
      <c r="P880" s="31"/>
      <c r="Q880" s="31"/>
      <c r="R880" s="31"/>
      <c r="S880" s="31"/>
      <c r="T880" s="31"/>
      <c r="U880" s="31"/>
      <c r="Y880" s="31"/>
      <c r="Z880" s="31"/>
      <c r="AA880" s="31"/>
    </row>
    <row r="881" spans="1:27" s="6" customFormat="1">
      <c r="A881" s="31"/>
      <c r="B881" s="31"/>
      <c r="C881" s="31"/>
      <c r="D881" s="31"/>
      <c r="E881" s="114" t="str">
        <f>IF($C881="","",VLOOKUP($C881,分類コード!$B$1:$C$10,2,0))</f>
        <v/>
      </c>
      <c r="F881" s="30"/>
      <c r="G881" s="28"/>
      <c r="H881" s="11"/>
      <c r="I881" s="28"/>
      <c r="M881" s="31"/>
      <c r="N881" s="31"/>
      <c r="O881" s="31"/>
      <c r="P881" s="31"/>
      <c r="Q881" s="31"/>
      <c r="R881" s="31"/>
      <c r="S881" s="31"/>
      <c r="T881" s="31"/>
      <c r="U881" s="31"/>
      <c r="Y881" s="31"/>
      <c r="Z881" s="31"/>
      <c r="AA881" s="31"/>
    </row>
    <row r="882" spans="1:27" s="6" customFormat="1">
      <c r="A882" s="31"/>
      <c r="B882" s="31"/>
      <c r="C882" s="31"/>
      <c r="D882" s="31"/>
      <c r="E882" s="114" t="str">
        <f>IF($C882="","",VLOOKUP($C882,分類コード!$B$1:$C$10,2,0))</f>
        <v/>
      </c>
      <c r="F882" s="30"/>
      <c r="G882" s="28"/>
      <c r="H882" s="11"/>
      <c r="I882" s="28"/>
      <c r="M882" s="31"/>
      <c r="N882" s="31"/>
      <c r="O882" s="31"/>
      <c r="P882" s="31"/>
      <c r="Q882" s="31"/>
      <c r="R882" s="31"/>
      <c r="S882" s="31"/>
      <c r="T882" s="31"/>
      <c r="U882" s="31"/>
      <c r="Y882" s="31"/>
      <c r="Z882" s="31"/>
      <c r="AA882" s="31"/>
    </row>
    <row r="883" spans="1:27" s="6" customFormat="1">
      <c r="A883" s="31"/>
      <c r="B883" s="31"/>
      <c r="C883" s="31"/>
      <c r="D883" s="31"/>
      <c r="E883" s="114" t="str">
        <f>IF($C883="","",VLOOKUP($C883,分類コード!$B$1:$C$10,2,0))</f>
        <v/>
      </c>
      <c r="F883" s="30"/>
      <c r="G883" s="28"/>
      <c r="H883" s="11"/>
      <c r="I883" s="28"/>
      <c r="M883" s="31"/>
      <c r="N883" s="31"/>
      <c r="O883" s="31"/>
      <c r="P883" s="31"/>
      <c r="Q883" s="31"/>
      <c r="R883" s="31"/>
      <c r="S883" s="31"/>
      <c r="T883" s="31"/>
      <c r="U883" s="31"/>
      <c r="Y883" s="31"/>
      <c r="Z883" s="31"/>
      <c r="AA883" s="31"/>
    </row>
    <row r="884" spans="1:27" s="6" customFormat="1">
      <c r="A884" s="31"/>
      <c r="B884" s="31"/>
      <c r="C884" s="31"/>
      <c r="D884" s="31"/>
      <c r="E884" s="114" t="str">
        <f>IF($C884="","",VLOOKUP($C884,分類コード!$B$1:$C$10,2,0))</f>
        <v/>
      </c>
      <c r="F884" s="30"/>
      <c r="G884" s="28"/>
      <c r="H884" s="11"/>
      <c r="I884" s="28"/>
      <c r="M884" s="31"/>
      <c r="N884" s="31"/>
      <c r="O884" s="31"/>
      <c r="P884" s="31"/>
      <c r="Q884" s="31"/>
      <c r="R884" s="31"/>
      <c r="S884" s="31"/>
      <c r="T884" s="31"/>
      <c r="U884" s="31"/>
      <c r="Y884" s="31"/>
      <c r="Z884" s="31"/>
      <c r="AA884" s="31"/>
    </row>
    <row r="885" spans="1:27" s="6" customFormat="1">
      <c r="A885" s="31"/>
      <c r="B885" s="31"/>
      <c r="C885" s="31"/>
      <c r="D885" s="31"/>
      <c r="E885" s="114" t="str">
        <f>IF($C885="","",VLOOKUP($C885,分類コード!$B$1:$C$10,2,0))</f>
        <v/>
      </c>
      <c r="F885" s="30"/>
      <c r="G885" s="28"/>
      <c r="H885" s="11"/>
      <c r="I885" s="28"/>
      <c r="M885" s="31"/>
      <c r="N885" s="31"/>
      <c r="O885" s="31"/>
      <c r="P885" s="31"/>
      <c r="Q885" s="31"/>
      <c r="R885" s="31"/>
      <c r="S885" s="31"/>
      <c r="T885" s="31"/>
      <c r="U885" s="31"/>
      <c r="Y885" s="31"/>
      <c r="Z885" s="31"/>
      <c r="AA885" s="31"/>
    </row>
    <row r="886" spans="1:27" s="6" customFormat="1">
      <c r="A886" s="31"/>
      <c r="B886" s="31"/>
      <c r="C886" s="31"/>
      <c r="D886" s="31"/>
      <c r="E886" s="114" t="str">
        <f>IF($C886="","",VLOOKUP($C886,分類コード!$B$1:$C$10,2,0))</f>
        <v/>
      </c>
      <c r="F886" s="30"/>
      <c r="G886" s="28"/>
      <c r="H886" s="11"/>
      <c r="I886" s="28"/>
      <c r="M886" s="31"/>
      <c r="N886" s="31"/>
      <c r="O886" s="31"/>
      <c r="P886" s="31"/>
      <c r="Q886" s="31"/>
      <c r="R886" s="31"/>
      <c r="S886" s="31"/>
      <c r="T886" s="31"/>
      <c r="U886" s="31"/>
      <c r="Y886" s="31"/>
      <c r="Z886" s="31"/>
      <c r="AA886" s="31"/>
    </row>
    <row r="887" spans="1:27" s="6" customFormat="1">
      <c r="A887" s="31"/>
      <c r="B887" s="31"/>
      <c r="C887" s="31"/>
      <c r="D887" s="31"/>
      <c r="E887" s="114" t="str">
        <f>IF($C887="","",VLOOKUP($C887,分類コード!$B$1:$C$10,2,0))</f>
        <v/>
      </c>
      <c r="F887" s="30"/>
      <c r="G887" s="28"/>
      <c r="H887" s="11"/>
      <c r="I887" s="28"/>
      <c r="M887" s="31"/>
      <c r="N887" s="31"/>
      <c r="O887" s="31"/>
      <c r="P887" s="31"/>
      <c r="Q887" s="31"/>
      <c r="R887" s="31"/>
      <c r="S887" s="31"/>
      <c r="T887" s="31"/>
      <c r="U887" s="31"/>
      <c r="Y887" s="31"/>
      <c r="Z887" s="31"/>
      <c r="AA887" s="31"/>
    </row>
    <row r="888" spans="1:27" s="6" customFormat="1">
      <c r="A888" s="31"/>
      <c r="B888" s="31"/>
      <c r="C888" s="31"/>
      <c r="D888" s="31"/>
      <c r="E888" s="114" t="str">
        <f>IF($C888="","",VLOOKUP($C888,分類コード!$B$1:$C$10,2,0))</f>
        <v/>
      </c>
      <c r="F888" s="30"/>
      <c r="G888" s="28"/>
      <c r="H888" s="11"/>
      <c r="I888" s="28"/>
      <c r="M888" s="31"/>
      <c r="N888" s="31"/>
      <c r="O888" s="31"/>
      <c r="P888" s="31"/>
      <c r="Q888" s="31"/>
      <c r="R888" s="31"/>
      <c r="S888" s="31"/>
      <c r="T888" s="31"/>
      <c r="U888" s="31"/>
      <c r="Y888" s="31"/>
      <c r="Z888" s="31"/>
      <c r="AA888" s="31"/>
    </row>
    <row r="889" spans="1:27" s="6" customFormat="1">
      <c r="A889" s="31"/>
      <c r="B889" s="31"/>
      <c r="C889" s="31"/>
      <c r="D889" s="31"/>
      <c r="E889" s="114" t="str">
        <f>IF($C889="","",VLOOKUP($C889,分類コード!$B$1:$C$10,2,0))</f>
        <v/>
      </c>
      <c r="F889" s="30"/>
      <c r="G889" s="28"/>
      <c r="H889" s="11"/>
      <c r="I889" s="28"/>
      <c r="M889" s="31"/>
      <c r="N889" s="31"/>
      <c r="O889" s="31"/>
      <c r="P889" s="31"/>
      <c r="Q889" s="31"/>
      <c r="R889" s="31"/>
      <c r="S889" s="31"/>
      <c r="T889" s="31"/>
      <c r="U889" s="31"/>
      <c r="Y889" s="31"/>
      <c r="Z889" s="31"/>
      <c r="AA889" s="31"/>
    </row>
    <row r="890" spans="1:27" s="6" customFormat="1">
      <c r="A890" s="31"/>
      <c r="B890" s="31"/>
      <c r="C890" s="31"/>
      <c r="D890" s="31"/>
      <c r="E890" s="114" t="str">
        <f>IF($C890="","",VLOOKUP($C890,分類コード!$B$1:$C$10,2,0))</f>
        <v/>
      </c>
      <c r="F890" s="30"/>
      <c r="G890" s="28"/>
      <c r="H890" s="11"/>
      <c r="I890" s="28"/>
      <c r="M890" s="31"/>
      <c r="N890" s="31"/>
      <c r="O890" s="31"/>
      <c r="P890" s="31"/>
      <c r="Q890" s="31"/>
      <c r="R890" s="31"/>
      <c r="S890" s="31"/>
      <c r="T890" s="31"/>
      <c r="U890" s="31"/>
      <c r="Y890" s="31"/>
      <c r="Z890" s="31"/>
      <c r="AA890" s="31"/>
    </row>
    <row r="891" spans="1:27" s="6" customFormat="1">
      <c r="A891" s="31"/>
      <c r="B891" s="31"/>
      <c r="C891" s="31"/>
      <c r="D891" s="31"/>
      <c r="E891" s="114" t="str">
        <f>IF($C891="","",VLOOKUP($C891,分類コード!$B$1:$C$10,2,0))</f>
        <v/>
      </c>
      <c r="F891" s="30"/>
      <c r="G891" s="28"/>
      <c r="H891" s="11"/>
      <c r="I891" s="28"/>
      <c r="M891" s="31"/>
      <c r="N891" s="31"/>
      <c r="O891" s="31"/>
      <c r="P891" s="31"/>
      <c r="Q891" s="31"/>
      <c r="R891" s="31"/>
      <c r="S891" s="31"/>
      <c r="T891" s="31"/>
      <c r="U891" s="31"/>
      <c r="Y891" s="31"/>
      <c r="Z891" s="31"/>
      <c r="AA891" s="31"/>
    </row>
    <row r="892" spans="1:27" s="6" customFormat="1">
      <c r="A892" s="31"/>
      <c r="B892" s="31"/>
      <c r="C892" s="31"/>
      <c r="D892" s="31"/>
      <c r="E892" s="114" t="str">
        <f>IF($C892="","",VLOOKUP($C892,分類コード!$B$1:$C$10,2,0))</f>
        <v/>
      </c>
      <c r="F892" s="30"/>
      <c r="G892" s="28"/>
      <c r="H892" s="11"/>
      <c r="I892" s="28"/>
      <c r="M892" s="31"/>
      <c r="N892" s="31"/>
      <c r="O892" s="31"/>
      <c r="P892" s="31"/>
      <c r="Q892" s="31"/>
      <c r="R892" s="31"/>
      <c r="S892" s="31"/>
      <c r="T892" s="31"/>
      <c r="U892" s="31"/>
      <c r="Y892" s="31"/>
      <c r="Z892" s="31"/>
      <c r="AA892" s="31"/>
    </row>
    <row r="893" spans="1:27" s="6" customFormat="1">
      <c r="A893" s="31"/>
      <c r="B893" s="31"/>
      <c r="C893" s="31"/>
      <c r="D893" s="31"/>
      <c r="E893" s="114" t="str">
        <f>IF($C893="","",VLOOKUP($C893,分類コード!$B$1:$C$10,2,0))</f>
        <v/>
      </c>
      <c r="F893" s="30"/>
      <c r="G893" s="28"/>
      <c r="H893" s="11"/>
      <c r="I893" s="28"/>
      <c r="M893" s="31"/>
      <c r="N893" s="31"/>
      <c r="O893" s="31"/>
      <c r="P893" s="31"/>
      <c r="Q893" s="31"/>
      <c r="R893" s="31"/>
      <c r="S893" s="31"/>
      <c r="T893" s="31"/>
      <c r="U893" s="31"/>
      <c r="Y893" s="31"/>
      <c r="Z893" s="31"/>
      <c r="AA893" s="31"/>
    </row>
    <row r="894" spans="1:27" s="6" customFormat="1">
      <c r="A894" s="31"/>
      <c r="B894" s="31"/>
      <c r="C894" s="31"/>
      <c r="D894" s="31"/>
      <c r="E894" s="114" t="str">
        <f>IF($C894="","",VLOOKUP($C894,分類コード!$B$1:$C$10,2,0))</f>
        <v/>
      </c>
      <c r="F894" s="30"/>
      <c r="G894" s="28"/>
      <c r="H894" s="11"/>
      <c r="I894" s="28"/>
      <c r="M894" s="31"/>
      <c r="N894" s="31"/>
      <c r="O894" s="31"/>
      <c r="P894" s="31"/>
      <c r="Q894" s="31"/>
      <c r="R894" s="31"/>
      <c r="S894" s="31"/>
      <c r="T894" s="31"/>
      <c r="U894" s="31"/>
      <c r="Y894" s="31"/>
      <c r="Z894" s="31"/>
      <c r="AA894" s="31"/>
    </row>
    <row r="895" spans="1:27" s="6" customFormat="1">
      <c r="A895" s="31"/>
      <c r="B895" s="31"/>
      <c r="C895" s="31"/>
      <c r="D895" s="31"/>
      <c r="E895" s="114" t="str">
        <f>IF($C895="","",VLOOKUP($C895,分類コード!$B$1:$C$10,2,0))</f>
        <v/>
      </c>
      <c r="F895" s="30"/>
      <c r="G895" s="28"/>
      <c r="H895" s="11"/>
      <c r="I895" s="28"/>
      <c r="M895" s="31"/>
      <c r="N895" s="31"/>
      <c r="O895" s="31"/>
      <c r="P895" s="31"/>
      <c r="Q895" s="31"/>
      <c r="R895" s="31"/>
      <c r="S895" s="31"/>
      <c r="T895" s="31"/>
      <c r="U895" s="31"/>
      <c r="Y895" s="31"/>
      <c r="Z895" s="31"/>
      <c r="AA895" s="31"/>
    </row>
    <row r="896" spans="1:27" s="6" customFormat="1">
      <c r="A896" s="31"/>
      <c r="B896" s="31"/>
      <c r="C896" s="31"/>
      <c r="D896" s="31"/>
      <c r="E896" s="114" t="str">
        <f>IF($C896="","",VLOOKUP($C896,分類コード!$B$1:$C$10,2,0))</f>
        <v/>
      </c>
      <c r="F896" s="30"/>
      <c r="G896" s="28"/>
      <c r="H896" s="11"/>
      <c r="I896" s="28"/>
      <c r="M896" s="31"/>
      <c r="N896" s="31"/>
      <c r="O896" s="31"/>
      <c r="P896" s="31"/>
      <c r="Q896" s="31"/>
      <c r="R896" s="31"/>
      <c r="S896" s="31"/>
      <c r="T896" s="31"/>
      <c r="U896" s="31"/>
      <c r="Y896" s="31"/>
      <c r="Z896" s="31"/>
      <c r="AA896" s="31"/>
    </row>
    <row r="897" spans="1:27" s="6" customFormat="1">
      <c r="A897" s="31"/>
      <c r="B897" s="31"/>
      <c r="C897" s="31"/>
      <c r="D897" s="31"/>
      <c r="E897" s="114" t="str">
        <f>IF($C897="","",VLOOKUP($C897,分類コード!$B$1:$C$10,2,0))</f>
        <v/>
      </c>
      <c r="F897" s="30"/>
      <c r="G897" s="28"/>
      <c r="H897" s="11"/>
      <c r="I897" s="28"/>
      <c r="M897" s="31"/>
      <c r="N897" s="31"/>
      <c r="O897" s="31"/>
      <c r="P897" s="31"/>
      <c r="Q897" s="31"/>
      <c r="R897" s="31"/>
      <c r="S897" s="31"/>
      <c r="T897" s="31"/>
      <c r="U897" s="31"/>
      <c r="Y897" s="31"/>
      <c r="Z897" s="31"/>
      <c r="AA897" s="31"/>
    </row>
    <row r="898" spans="1:27" s="6" customFormat="1">
      <c r="A898" s="31"/>
      <c r="B898" s="31"/>
      <c r="C898" s="31"/>
      <c r="D898" s="31"/>
      <c r="E898" s="114" t="str">
        <f>IF($C898="","",VLOOKUP($C898,分類コード!$B$1:$C$10,2,0))</f>
        <v/>
      </c>
      <c r="F898" s="30"/>
      <c r="G898" s="28"/>
      <c r="H898" s="11"/>
      <c r="I898" s="28"/>
      <c r="M898" s="31"/>
      <c r="N898" s="31"/>
      <c r="O898" s="31"/>
      <c r="P898" s="31"/>
      <c r="Q898" s="31"/>
      <c r="R898" s="31"/>
      <c r="S898" s="31"/>
      <c r="T898" s="31"/>
      <c r="U898" s="31"/>
      <c r="Y898" s="31"/>
      <c r="Z898" s="31"/>
      <c r="AA898" s="31"/>
    </row>
    <row r="899" spans="1:27" s="6" customFormat="1">
      <c r="A899" s="31"/>
      <c r="B899" s="31"/>
      <c r="C899" s="31"/>
      <c r="D899" s="31"/>
      <c r="E899" s="114" t="str">
        <f>IF($C899="","",VLOOKUP($C899,分類コード!$B$1:$C$10,2,0))</f>
        <v/>
      </c>
      <c r="F899" s="30"/>
      <c r="G899" s="28"/>
      <c r="H899" s="11"/>
      <c r="I899" s="28"/>
      <c r="M899" s="31"/>
      <c r="N899" s="31"/>
      <c r="O899" s="31"/>
      <c r="P899" s="31"/>
      <c r="Q899" s="31"/>
      <c r="R899" s="31"/>
      <c r="S899" s="31"/>
      <c r="T899" s="31"/>
      <c r="U899" s="31"/>
      <c r="Y899" s="31"/>
      <c r="Z899" s="31"/>
      <c r="AA899" s="31"/>
    </row>
    <row r="900" spans="1:27" s="6" customFormat="1">
      <c r="A900" s="31"/>
      <c r="B900" s="31"/>
      <c r="C900" s="31"/>
      <c r="D900" s="31"/>
      <c r="E900" s="114" t="str">
        <f>IF($C900="","",VLOOKUP($C900,分類コード!$B$1:$C$10,2,0))</f>
        <v/>
      </c>
      <c r="F900" s="30"/>
      <c r="G900" s="28"/>
      <c r="H900" s="11"/>
      <c r="I900" s="28"/>
      <c r="M900" s="31"/>
      <c r="N900" s="31"/>
      <c r="O900" s="31"/>
      <c r="P900" s="31"/>
      <c r="Q900" s="31"/>
      <c r="R900" s="31"/>
      <c r="S900" s="31"/>
      <c r="T900" s="31"/>
      <c r="U900" s="31"/>
      <c r="Y900" s="31"/>
      <c r="Z900" s="31"/>
      <c r="AA900" s="31"/>
    </row>
    <row r="901" spans="1:27" s="6" customFormat="1">
      <c r="A901" s="31"/>
      <c r="B901" s="31"/>
      <c r="C901" s="31"/>
      <c r="D901" s="31"/>
      <c r="E901" s="114" t="str">
        <f>IF($C901="","",VLOOKUP($C901,分類コード!$B$1:$C$10,2,0))</f>
        <v/>
      </c>
      <c r="F901" s="30"/>
      <c r="G901" s="28"/>
      <c r="H901" s="11"/>
      <c r="I901" s="28"/>
      <c r="M901" s="31"/>
      <c r="N901" s="31"/>
      <c r="O901" s="31"/>
      <c r="P901" s="31"/>
      <c r="Q901" s="31"/>
      <c r="R901" s="31"/>
      <c r="S901" s="31"/>
      <c r="T901" s="31"/>
      <c r="U901" s="31"/>
      <c r="Y901" s="31"/>
      <c r="Z901" s="31"/>
      <c r="AA901" s="31"/>
    </row>
    <row r="902" spans="1:27" s="6" customFormat="1">
      <c r="A902" s="31"/>
      <c r="B902" s="31"/>
      <c r="C902" s="31"/>
      <c r="D902" s="31"/>
      <c r="E902" s="114" t="str">
        <f>IF($C902="","",VLOOKUP($C902,分類コード!$B$1:$C$10,2,0))</f>
        <v/>
      </c>
      <c r="F902" s="30"/>
      <c r="G902" s="28"/>
      <c r="H902" s="11"/>
      <c r="I902" s="28"/>
      <c r="M902" s="31"/>
      <c r="N902" s="31"/>
      <c r="O902" s="31"/>
      <c r="P902" s="31"/>
      <c r="Q902" s="31"/>
      <c r="R902" s="31"/>
      <c r="S902" s="31"/>
      <c r="T902" s="31"/>
      <c r="U902" s="31"/>
      <c r="Y902" s="31"/>
      <c r="Z902" s="31"/>
      <c r="AA902" s="31"/>
    </row>
    <row r="903" spans="1:27" s="6" customFormat="1">
      <c r="A903" s="31"/>
      <c r="B903" s="31"/>
      <c r="C903" s="31"/>
      <c r="D903" s="31"/>
      <c r="E903" s="114" t="str">
        <f>IF($C903="","",VLOOKUP($C903,分類コード!$B$1:$C$10,2,0))</f>
        <v/>
      </c>
      <c r="F903" s="30"/>
      <c r="G903" s="28"/>
      <c r="H903" s="11"/>
      <c r="I903" s="28"/>
      <c r="M903" s="31"/>
      <c r="N903" s="31"/>
      <c r="O903" s="31"/>
      <c r="P903" s="31"/>
      <c r="Q903" s="31"/>
      <c r="R903" s="31"/>
      <c r="S903" s="31"/>
      <c r="T903" s="31"/>
      <c r="U903" s="31"/>
      <c r="Y903" s="31"/>
      <c r="Z903" s="31"/>
      <c r="AA903" s="31"/>
    </row>
    <row r="904" spans="1:27" s="6" customFormat="1">
      <c r="A904" s="31"/>
      <c r="B904" s="31"/>
      <c r="C904" s="31"/>
      <c r="D904" s="31"/>
      <c r="E904" s="114" t="str">
        <f>IF($C904="","",VLOOKUP($C904,分類コード!$B$1:$C$10,2,0))</f>
        <v/>
      </c>
      <c r="F904" s="30"/>
      <c r="G904" s="28"/>
      <c r="H904" s="11"/>
      <c r="I904" s="28"/>
      <c r="M904" s="31"/>
      <c r="N904" s="31"/>
      <c r="O904" s="31"/>
      <c r="P904" s="31"/>
      <c r="Q904" s="31"/>
      <c r="R904" s="31"/>
      <c r="S904" s="31"/>
      <c r="T904" s="31"/>
      <c r="U904" s="31"/>
      <c r="Y904" s="31"/>
      <c r="Z904" s="31"/>
      <c r="AA904" s="31"/>
    </row>
    <row r="905" spans="1:27" s="6" customFormat="1">
      <c r="A905" s="31"/>
      <c r="B905" s="31"/>
      <c r="C905" s="31"/>
      <c r="D905" s="31"/>
      <c r="E905" s="114" t="str">
        <f>IF($C905="","",VLOOKUP($C905,分類コード!$B$1:$C$10,2,0))</f>
        <v/>
      </c>
      <c r="F905" s="30"/>
      <c r="G905" s="28"/>
      <c r="H905" s="11"/>
      <c r="I905" s="28"/>
      <c r="M905" s="31"/>
      <c r="N905" s="31"/>
      <c r="O905" s="31"/>
      <c r="P905" s="31"/>
      <c r="Q905" s="31"/>
      <c r="R905" s="31"/>
      <c r="S905" s="31"/>
      <c r="T905" s="31"/>
      <c r="U905" s="31"/>
      <c r="Y905" s="31"/>
      <c r="Z905" s="31"/>
      <c r="AA905" s="31"/>
    </row>
    <row r="906" spans="1:27" s="6" customFormat="1">
      <c r="A906" s="31"/>
      <c r="B906" s="31"/>
      <c r="C906" s="31"/>
      <c r="D906" s="31"/>
      <c r="E906" s="114" t="str">
        <f>IF($C906="","",VLOOKUP($C906,分類コード!$B$1:$C$10,2,0))</f>
        <v/>
      </c>
      <c r="F906" s="30"/>
      <c r="G906" s="28"/>
      <c r="H906" s="11"/>
      <c r="I906" s="28"/>
      <c r="M906" s="31"/>
      <c r="N906" s="31"/>
      <c r="O906" s="31"/>
      <c r="P906" s="31"/>
      <c r="Q906" s="31"/>
      <c r="R906" s="31"/>
      <c r="S906" s="31"/>
      <c r="T906" s="31"/>
      <c r="U906" s="31"/>
      <c r="Y906" s="31"/>
      <c r="Z906" s="31"/>
      <c r="AA906" s="31"/>
    </row>
    <row r="907" spans="1:27" s="6" customFormat="1">
      <c r="A907" s="31"/>
      <c r="B907" s="31"/>
      <c r="C907" s="31"/>
      <c r="D907" s="31"/>
      <c r="E907" s="114" t="str">
        <f>IF($C907="","",VLOOKUP($C907,分類コード!$B$1:$C$10,2,0))</f>
        <v/>
      </c>
      <c r="F907" s="30"/>
      <c r="G907" s="28"/>
      <c r="H907" s="11"/>
      <c r="I907" s="28"/>
      <c r="M907" s="31"/>
      <c r="N907" s="31"/>
      <c r="O907" s="31"/>
      <c r="P907" s="31"/>
      <c r="Q907" s="31"/>
      <c r="R907" s="31"/>
      <c r="S907" s="31"/>
      <c r="T907" s="31"/>
      <c r="U907" s="31"/>
      <c r="Y907" s="31"/>
      <c r="Z907" s="31"/>
      <c r="AA907" s="31"/>
    </row>
    <row r="908" spans="1:27" s="6" customFormat="1">
      <c r="A908" s="31"/>
      <c r="B908" s="31"/>
      <c r="C908" s="31"/>
      <c r="D908" s="31"/>
      <c r="E908" s="114" t="str">
        <f>IF($C908="","",VLOOKUP($C908,分類コード!$B$1:$C$10,2,0))</f>
        <v/>
      </c>
      <c r="F908" s="30"/>
      <c r="G908" s="28"/>
      <c r="H908" s="11"/>
      <c r="I908" s="28"/>
      <c r="M908" s="31"/>
      <c r="N908" s="31"/>
      <c r="O908" s="31"/>
      <c r="P908" s="31"/>
      <c r="Q908" s="31"/>
      <c r="R908" s="31"/>
      <c r="S908" s="31"/>
      <c r="T908" s="31"/>
      <c r="U908" s="31"/>
      <c r="Y908" s="31"/>
      <c r="Z908" s="31"/>
      <c r="AA908" s="31"/>
    </row>
    <row r="909" spans="1:27" s="6" customFormat="1">
      <c r="A909" s="31"/>
      <c r="B909" s="31"/>
      <c r="C909" s="31"/>
      <c r="D909" s="31"/>
      <c r="E909" s="114" t="str">
        <f>IF($C909="","",VLOOKUP($C909,分類コード!$B$1:$C$10,2,0))</f>
        <v/>
      </c>
      <c r="F909" s="30"/>
      <c r="G909" s="28"/>
      <c r="H909" s="11"/>
      <c r="I909" s="28"/>
      <c r="M909" s="31"/>
      <c r="N909" s="31"/>
      <c r="O909" s="31"/>
      <c r="P909" s="31"/>
      <c r="Q909" s="31"/>
      <c r="R909" s="31"/>
      <c r="S909" s="31"/>
      <c r="T909" s="31"/>
      <c r="U909" s="31"/>
      <c r="Y909" s="31"/>
      <c r="Z909" s="31"/>
      <c r="AA909" s="31"/>
    </row>
    <row r="910" spans="1:27" s="6" customFormat="1">
      <c r="A910" s="31"/>
      <c r="B910" s="31"/>
      <c r="C910" s="31"/>
      <c r="D910" s="31"/>
      <c r="E910" s="114" t="str">
        <f>IF($C910="","",VLOOKUP($C910,分類コード!$B$1:$C$10,2,0))</f>
        <v/>
      </c>
      <c r="F910" s="30"/>
      <c r="G910" s="28"/>
      <c r="H910" s="11"/>
      <c r="I910" s="28"/>
      <c r="M910" s="31"/>
      <c r="N910" s="31"/>
      <c r="O910" s="31"/>
      <c r="P910" s="31"/>
      <c r="Q910" s="31"/>
      <c r="R910" s="31"/>
      <c r="S910" s="31"/>
      <c r="T910" s="31"/>
      <c r="U910" s="31"/>
      <c r="Y910" s="31"/>
      <c r="Z910" s="31"/>
      <c r="AA910" s="31"/>
    </row>
    <row r="911" spans="1:27" s="6" customFormat="1">
      <c r="A911" s="31"/>
      <c r="B911" s="31"/>
      <c r="C911" s="31"/>
      <c r="D911" s="31"/>
      <c r="E911" s="114" t="str">
        <f>IF($C911="","",VLOOKUP($C911,分類コード!$B$1:$C$10,2,0))</f>
        <v/>
      </c>
      <c r="F911" s="30"/>
      <c r="G911" s="28"/>
      <c r="H911" s="11"/>
      <c r="I911" s="28"/>
      <c r="M911" s="31"/>
      <c r="N911" s="31"/>
      <c r="O911" s="31"/>
      <c r="P911" s="31"/>
      <c r="Q911" s="31"/>
      <c r="R911" s="31"/>
      <c r="S911" s="31"/>
      <c r="T911" s="31"/>
      <c r="U911" s="31"/>
      <c r="Y911" s="31"/>
      <c r="Z911" s="31"/>
      <c r="AA911" s="31"/>
    </row>
    <row r="912" spans="1:27" s="6" customFormat="1">
      <c r="A912" s="31"/>
      <c r="B912" s="31"/>
      <c r="C912" s="31"/>
      <c r="D912" s="31"/>
      <c r="E912" s="114" t="str">
        <f>IF($C912="","",VLOOKUP($C912,分類コード!$B$1:$C$10,2,0))</f>
        <v/>
      </c>
      <c r="F912" s="30"/>
      <c r="G912" s="28"/>
      <c r="H912" s="11"/>
      <c r="I912" s="28"/>
      <c r="M912" s="31"/>
      <c r="N912" s="31"/>
      <c r="O912" s="31"/>
      <c r="P912" s="31"/>
      <c r="Q912" s="31"/>
      <c r="R912" s="31"/>
      <c r="S912" s="31"/>
      <c r="T912" s="31"/>
      <c r="U912" s="31"/>
      <c r="Y912" s="31"/>
      <c r="Z912" s="31"/>
      <c r="AA912" s="31"/>
    </row>
    <row r="913" spans="1:27" s="6" customFormat="1">
      <c r="A913" s="31"/>
      <c r="B913" s="31"/>
      <c r="C913" s="31"/>
      <c r="D913" s="31"/>
      <c r="E913" s="114" t="str">
        <f>IF($C913="","",VLOOKUP($C913,分類コード!$B$1:$C$10,2,0))</f>
        <v/>
      </c>
      <c r="F913" s="30"/>
      <c r="G913" s="28"/>
      <c r="H913" s="11"/>
      <c r="I913" s="28"/>
      <c r="M913" s="31"/>
      <c r="N913" s="31"/>
      <c r="O913" s="31"/>
      <c r="P913" s="31"/>
      <c r="Q913" s="31"/>
      <c r="R913" s="31"/>
      <c r="S913" s="31"/>
      <c r="T913" s="31"/>
      <c r="U913" s="31"/>
      <c r="Y913" s="31"/>
      <c r="Z913" s="31"/>
      <c r="AA913" s="31"/>
    </row>
    <row r="914" spans="1:27" s="6" customFormat="1">
      <c r="A914" s="31"/>
      <c r="B914" s="31"/>
      <c r="C914" s="31"/>
      <c r="D914" s="31"/>
      <c r="E914" s="114" t="str">
        <f>IF($C914="","",VLOOKUP($C914,分類コード!$B$1:$C$10,2,0))</f>
        <v/>
      </c>
      <c r="F914" s="30"/>
      <c r="G914" s="28"/>
      <c r="H914" s="11"/>
      <c r="I914" s="28"/>
      <c r="M914" s="31"/>
      <c r="N914" s="31"/>
      <c r="O914" s="31"/>
      <c r="P914" s="31"/>
      <c r="Q914" s="31"/>
      <c r="R914" s="31"/>
      <c r="S914" s="31"/>
      <c r="T914" s="31"/>
      <c r="U914" s="31"/>
      <c r="Y914" s="31"/>
      <c r="Z914" s="31"/>
      <c r="AA914" s="31"/>
    </row>
    <row r="915" spans="1:27" s="6" customFormat="1">
      <c r="A915" s="31"/>
      <c r="B915" s="31"/>
      <c r="C915" s="31"/>
      <c r="D915" s="31"/>
      <c r="E915" s="114" t="str">
        <f>IF($C915="","",VLOOKUP($C915,分類コード!$B$1:$C$10,2,0))</f>
        <v/>
      </c>
      <c r="F915" s="30"/>
      <c r="G915" s="28"/>
      <c r="H915" s="11"/>
      <c r="I915" s="28"/>
      <c r="M915" s="31"/>
      <c r="N915" s="31"/>
      <c r="O915" s="31"/>
      <c r="P915" s="31"/>
      <c r="Q915" s="31"/>
      <c r="R915" s="31"/>
      <c r="S915" s="31"/>
      <c r="T915" s="31"/>
      <c r="U915" s="31"/>
      <c r="Y915" s="31"/>
      <c r="Z915" s="31"/>
      <c r="AA915" s="31"/>
    </row>
    <row r="916" spans="1:27" s="6" customFormat="1">
      <c r="A916" s="31"/>
      <c r="B916" s="31"/>
      <c r="C916" s="31"/>
      <c r="D916" s="31"/>
      <c r="E916" s="114" t="str">
        <f>IF($C916="","",VLOOKUP($C916,分類コード!$B$1:$C$10,2,0))</f>
        <v/>
      </c>
      <c r="F916" s="30"/>
      <c r="G916" s="28"/>
      <c r="H916" s="11"/>
      <c r="I916" s="28"/>
      <c r="M916" s="31"/>
      <c r="N916" s="31"/>
      <c r="O916" s="31"/>
      <c r="P916" s="31"/>
      <c r="Q916" s="31"/>
      <c r="R916" s="31"/>
      <c r="S916" s="31"/>
      <c r="T916" s="31"/>
      <c r="U916" s="31"/>
      <c r="Y916" s="31"/>
      <c r="Z916" s="31"/>
      <c r="AA916" s="31"/>
    </row>
    <row r="917" spans="1:27" s="6" customFormat="1">
      <c r="A917" s="31"/>
      <c r="B917" s="31"/>
      <c r="C917" s="31"/>
      <c r="D917" s="31"/>
      <c r="E917" s="114" t="str">
        <f>IF($C917="","",VLOOKUP($C917,分類コード!$B$1:$C$10,2,0))</f>
        <v/>
      </c>
      <c r="F917" s="30"/>
      <c r="G917" s="28"/>
      <c r="H917" s="11"/>
      <c r="I917" s="28"/>
      <c r="M917" s="31"/>
      <c r="N917" s="31"/>
      <c r="O917" s="31"/>
      <c r="P917" s="31"/>
      <c r="Q917" s="31"/>
      <c r="R917" s="31"/>
      <c r="S917" s="31"/>
      <c r="T917" s="31"/>
      <c r="U917" s="31"/>
      <c r="Y917" s="31"/>
      <c r="Z917" s="31"/>
      <c r="AA917" s="31"/>
    </row>
    <row r="918" spans="1:27" s="6" customFormat="1">
      <c r="A918" s="31"/>
      <c r="B918" s="31"/>
      <c r="C918" s="31"/>
      <c r="D918" s="31"/>
      <c r="E918" s="114" t="str">
        <f>IF($C918="","",VLOOKUP($C918,分類コード!$B$1:$C$10,2,0))</f>
        <v/>
      </c>
      <c r="F918" s="30"/>
      <c r="G918" s="28"/>
      <c r="H918" s="11"/>
      <c r="I918" s="28"/>
      <c r="M918" s="31"/>
      <c r="N918" s="31"/>
      <c r="O918" s="31"/>
      <c r="P918" s="31"/>
      <c r="Q918" s="31"/>
      <c r="R918" s="31"/>
      <c r="S918" s="31"/>
      <c r="T918" s="31"/>
      <c r="U918" s="31"/>
      <c r="Y918" s="31"/>
      <c r="Z918" s="31"/>
      <c r="AA918" s="31"/>
    </row>
    <row r="919" spans="1:27" s="6" customFormat="1">
      <c r="A919" s="31"/>
      <c r="B919" s="31"/>
      <c r="C919" s="31"/>
      <c r="D919" s="31"/>
      <c r="E919" s="114" t="str">
        <f>IF($C919="","",VLOOKUP($C919,分類コード!$B$1:$C$10,2,0))</f>
        <v/>
      </c>
      <c r="F919" s="30"/>
      <c r="G919" s="28"/>
      <c r="H919" s="11"/>
      <c r="I919" s="28"/>
      <c r="M919" s="31"/>
      <c r="N919" s="31"/>
      <c r="O919" s="31"/>
      <c r="P919" s="31"/>
      <c r="Q919" s="31"/>
      <c r="R919" s="31"/>
      <c r="S919" s="31"/>
      <c r="T919" s="31"/>
      <c r="U919" s="31"/>
      <c r="Y919" s="31"/>
      <c r="Z919" s="31"/>
      <c r="AA919" s="31"/>
    </row>
    <row r="920" spans="1:27" s="6" customFormat="1">
      <c r="A920" s="31"/>
      <c r="B920" s="31"/>
      <c r="C920" s="31"/>
      <c r="D920" s="31"/>
      <c r="E920" s="114" t="str">
        <f>IF($C920="","",VLOOKUP($C920,分類コード!$B$1:$C$10,2,0))</f>
        <v/>
      </c>
      <c r="F920" s="30"/>
      <c r="G920" s="28"/>
      <c r="H920" s="11"/>
      <c r="I920" s="28"/>
      <c r="M920" s="31"/>
      <c r="N920" s="31"/>
      <c r="O920" s="31"/>
      <c r="P920" s="31"/>
      <c r="Q920" s="31"/>
      <c r="R920" s="31"/>
      <c r="S920" s="31"/>
      <c r="T920" s="31"/>
      <c r="U920" s="31"/>
      <c r="Y920" s="31"/>
      <c r="Z920" s="31"/>
      <c r="AA920" s="31"/>
    </row>
    <row r="921" spans="1:27" s="6" customFormat="1">
      <c r="A921" s="31"/>
      <c r="B921" s="31"/>
      <c r="C921" s="31"/>
      <c r="D921" s="31"/>
      <c r="E921" s="114" t="str">
        <f>IF($C921="","",VLOOKUP($C921,分類コード!$B$1:$C$10,2,0))</f>
        <v/>
      </c>
      <c r="F921" s="30"/>
      <c r="G921" s="28"/>
      <c r="H921" s="11"/>
      <c r="I921" s="28"/>
      <c r="M921" s="31"/>
      <c r="N921" s="31"/>
      <c r="O921" s="31"/>
      <c r="P921" s="31"/>
      <c r="Q921" s="31"/>
      <c r="R921" s="31"/>
      <c r="S921" s="31"/>
      <c r="T921" s="31"/>
      <c r="U921" s="31"/>
      <c r="Y921" s="31"/>
      <c r="Z921" s="31"/>
      <c r="AA921" s="31"/>
    </row>
    <row r="922" spans="1:27" s="6" customFormat="1">
      <c r="A922" s="31"/>
      <c r="B922" s="31"/>
      <c r="C922" s="31"/>
      <c r="D922" s="31"/>
      <c r="E922" s="114" t="str">
        <f>IF($C922="","",VLOOKUP($C922,分類コード!$B$1:$C$10,2,0))</f>
        <v/>
      </c>
      <c r="F922" s="30"/>
      <c r="G922" s="28"/>
      <c r="H922" s="11"/>
      <c r="I922" s="28"/>
      <c r="M922" s="31"/>
      <c r="N922" s="31"/>
      <c r="O922" s="31"/>
      <c r="P922" s="31"/>
      <c r="Q922" s="31"/>
      <c r="R922" s="31"/>
      <c r="S922" s="31"/>
      <c r="T922" s="31"/>
      <c r="U922" s="31"/>
      <c r="Y922" s="31"/>
      <c r="Z922" s="31"/>
      <c r="AA922" s="31"/>
    </row>
    <row r="923" spans="1:27" s="6" customFormat="1">
      <c r="A923" s="31"/>
      <c r="B923" s="31"/>
      <c r="C923" s="31"/>
      <c r="D923" s="31"/>
      <c r="E923" s="114" t="str">
        <f>IF($C923="","",VLOOKUP($C923,分類コード!$B$1:$C$10,2,0))</f>
        <v/>
      </c>
      <c r="F923" s="30"/>
      <c r="G923" s="28"/>
      <c r="H923" s="11"/>
      <c r="I923" s="28"/>
      <c r="M923" s="31"/>
      <c r="N923" s="31"/>
      <c r="O923" s="31"/>
      <c r="P923" s="31"/>
      <c r="Q923" s="31"/>
      <c r="R923" s="31"/>
      <c r="S923" s="31"/>
      <c r="T923" s="31"/>
      <c r="U923" s="31"/>
      <c r="Y923" s="31"/>
      <c r="Z923" s="31"/>
      <c r="AA923" s="31"/>
    </row>
    <row r="924" spans="1:27" s="6" customFormat="1">
      <c r="A924" s="31"/>
      <c r="B924" s="31"/>
      <c r="C924" s="31"/>
      <c r="D924" s="31"/>
      <c r="E924" s="114" t="str">
        <f>IF($C924="","",VLOOKUP($C924,分類コード!$B$1:$C$10,2,0))</f>
        <v/>
      </c>
      <c r="F924" s="30"/>
      <c r="G924" s="28"/>
      <c r="H924" s="11"/>
      <c r="I924" s="28"/>
      <c r="M924" s="31"/>
      <c r="N924" s="31"/>
      <c r="O924" s="31"/>
      <c r="P924" s="31"/>
      <c r="Q924" s="31"/>
      <c r="R924" s="31"/>
      <c r="S924" s="31"/>
      <c r="T924" s="31"/>
      <c r="U924" s="31"/>
      <c r="Y924" s="31"/>
      <c r="Z924" s="31"/>
      <c r="AA924" s="31"/>
    </row>
    <row r="925" spans="1:27" s="6" customFormat="1">
      <c r="A925" s="31"/>
      <c r="B925" s="31"/>
      <c r="C925" s="31"/>
      <c r="D925" s="31"/>
      <c r="E925" s="114" t="str">
        <f>IF($C925="","",VLOOKUP($C925,分類コード!$B$1:$C$10,2,0))</f>
        <v/>
      </c>
      <c r="F925" s="30"/>
      <c r="G925" s="28"/>
      <c r="H925" s="11"/>
      <c r="I925" s="28"/>
      <c r="M925" s="31"/>
      <c r="N925" s="31"/>
      <c r="O925" s="31"/>
      <c r="P925" s="31"/>
      <c r="Q925" s="31"/>
      <c r="R925" s="31"/>
      <c r="S925" s="31"/>
      <c r="T925" s="31"/>
      <c r="U925" s="31"/>
      <c r="Y925" s="31"/>
      <c r="Z925" s="31"/>
      <c r="AA925" s="31"/>
    </row>
    <row r="926" spans="1:27" s="6" customFormat="1">
      <c r="A926" s="31"/>
      <c r="B926" s="31"/>
      <c r="C926" s="31"/>
      <c r="D926" s="31"/>
      <c r="E926" s="114" t="str">
        <f>IF($C926="","",VLOOKUP($C926,分類コード!$B$1:$C$10,2,0))</f>
        <v/>
      </c>
      <c r="F926" s="30"/>
      <c r="G926" s="28"/>
      <c r="H926" s="11"/>
      <c r="I926" s="28"/>
      <c r="M926" s="31"/>
      <c r="N926" s="31"/>
      <c r="O926" s="31"/>
      <c r="P926" s="31"/>
      <c r="Q926" s="31"/>
      <c r="R926" s="31"/>
      <c r="S926" s="31"/>
      <c r="T926" s="31"/>
      <c r="U926" s="31"/>
      <c r="Y926" s="31"/>
      <c r="Z926" s="31"/>
      <c r="AA926" s="31"/>
    </row>
    <row r="927" spans="1:27" s="6" customFormat="1">
      <c r="A927" s="31"/>
      <c r="B927" s="31"/>
      <c r="C927" s="31"/>
      <c r="D927" s="31"/>
      <c r="E927" s="114" t="str">
        <f>IF($C927="","",VLOOKUP($C927,分類コード!$B$1:$C$10,2,0))</f>
        <v/>
      </c>
      <c r="F927" s="30"/>
      <c r="G927" s="28"/>
      <c r="H927" s="11"/>
      <c r="I927" s="28"/>
      <c r="M927" s="31"/>
      <c r="N927" s="31"/>
      <c r="O927" s="31"/>
      <c r="P927" s="31"/>
      <c r="Q927" s="31"/>
      <c r="R927" s="31"/>
      <c r="S927" s="31"/>
      <c r="T927" s="31"/>
      <c r="U927" s="31"/>
      <c r="Y927" s="31"/>
      <c r="Z927" s="31"/>
      <c r="AA927" s="31"/>
    </row>
    <row r="928" spans="1:27" s="6" customFormat="1">
      <c r="A928" s="31"/>
      <c r="B928" s="31"/>
      <c r="C928" s="31"/>
      <c r="D928" s="31"/>
      <c r="E928" s="114" t="str">
        <f>IF($C928="","",VLOOKUP($C928,分類コード!$B$1:$C$10,2,0))</f>
        <v/>
      </c>
      <c r="F928" s="30"/>
      <c r="G928" s="28"/>
      <c r="H928" s="11"/>
      <c r="I928" s="28"/>
      <c r="M928" s="31"/>
      <c r="N928" s="31"/>
      <c r="O928" s="31"/>
      <c r="P928" s="31"/>
      <c r="Q928" s="31"/>
      <c r="R928" s="31"/>
      <c r="S928" s="31"/>
      <c r="T928" s="31"/>
      <c r="U928" s="31"/>
      <c r="Y928" s="31"/>
      <c r="Z928" s="31"/>
      <c r="AA928" s="31"/>
    </row>
    <row r="929" spans="1:27" s="6" customFormat="1">
      <c r="A929" s="31"/>
      <c r="B929" s="31"/>
      <c r="C929" s="31"/>
      <c r="D929" s="31"/>
      <c r="E929" s="114" t="str">
        <f>IF($C929="","",VLOOKUP($C929,分類コード!$B$1:$C$10,2,0))</f>
        <v/>
      </c>
      <c r="F929" s="30"/>
      <c r="G929" s="28"/>
      <c r="H929" s="11"/>
      <c r="I929" s="28"/>
      <c r="M929" s="31"/>
      <c r="N929" s="31"/>
      <c r="O929" s="31"/>
      <c r="P929" s="31"/>
      <c r="Q929" s="31"/>
      <c r="R929" s="31"/>
      <c r="S929" s="31"/>
      <c r="T929" s="31"/>
      <c r="U929" s="31"/>
      <c r="Y929" s="31"/>
      <c r="Z929" s="31"/>
      <c r="AA929" s="31"/>
    </row>
    <row r="930" spans="1:27" s="6" customFormat="1">
      <c r="A930" s="31"/>
      <c r="B930" s="31"/>
      <c r="C930" s="31"/>
      <c r="D930" s="31"/>
      <c r="E930" s="114" t="str">
        <f>IF($C930="","",VLOOKUP($C930,分類コード!$B$1:$C$10,2,0))</f>
        <v/>
      </c>
      <c r="F930" s="30"/>
      <c r="G930" s="28"/>
      <c r="H930" s="11"/>
      <c r="I930" s="28"/>
      <c r="M930" s="31"/>
      <c r="N930" s="31"/>
      <c r="O930" s="31"/>
      <c r="P930" s="31"/>
      <c r="Q930" s="31"/>
      <c r="R930" s="31"/>
      <c r="S930" s="31"/>
      <c r="T930" s="31"/>
      <c r="U930" s="31"/>
      <c r="Y930" s="31"/>
      <c r="Z930" s="31"/>
      <c r="AA930" s="31"/>
    </row>
    <row r="931" spans="1:27" s="6" customFormat="1">
      <c r="A931" s="31"/>
      <c r="B931" s="31"/>
      <c r="C931" s="31"/>
      <c r="D931" s="31"/>
      <c r="E931" s="114" t="str">
        <f>IF($C931="","",VLOOKUP($C931,分類コード!$B$1:$C$10,2,0))</f>
        <v/>
      </c>
      <c r="F931" s="30"/>
      <c r="G931" s="28"/>
      <c r="H931" s="11"/>
      <c r="I931" s="28"/>
      <c r="M931" s="31"/>
      <c r="N931" s="31"/>
      <c r="O931" s="31"/>
      <c r="P931" s="31"/>
      <c r="Q931" s="31"/>
      <c r="R931" s="31"/>
      <c r="S931" s="31"/>
      <c r="T931" s="31"/>
      <c r="U931" s="31"/>
      <c r="Y931" s="31"/>
      <c r="Z931" s="31"/>
      <c r="AA931" s="31"/>
    </row>
    <row r="932" spans="1:27" s="6" customFormat="1">
      <c r="A932" s="31"/>
      <c r="B932" s="31"/>
      <c r="C932" s="31"/>
      <c r="D932" s="31"/>
      <c r="E932" s="114" t="str">
        <f>IF($C932="","",VLOOKUP($C932,分類コード!$B$1:$C$10,2,0))</f>
        <v/>
      </c>
      <c r="F932" s="30"/>
      <c r="G932" s="28"/>
      <c r="H932" s="11"/>
      <c r="I932" s="28"/>
      <c r="M932" s="31"/>
      <c r="N932" s="31"/>
      <c r="O932" s="31"/>
      <c r="P932" s="31"/>
      <c r="Q932" s="31"/>
      <c r="R932" s="31"/>
      <c r="S932" s="31"/>
      <c r="T932" s="31"/>
      <c r="U932" s="31"/>
      <c r="Y932" s="31"/>
      <c r="Z932" s="31"/>
      <c r="AA932" s="31"/>
    </row>
    <row r="933" spans="1:27" s="6" customFormat="1">
      <c r="A933" s="31"/>
      <c r="B933" s="31"/>
      <c r="C933" s="31"/>
      <c r="D933" s="31"/>
      <c r="E933" s="114" t="str">
        <f>IF($C933="","",VLOOKUP($C933,分類コード!$B$1:$C$10,2,0))</f>
        <v/>
      </c>
      <c r="F933" s="30"/>
      <c r="G933" s="28"/>
      <c r="H933" s="11"/>
      <c r="I933" s="28"/>
      <c r="M933" s="31"/>
      <c r="N933" s="31"/>
      <c r="O933" s="31"/>
      <c r="P933" s="31"/>
      <c r="Q933" s="31"/>
      <c r="R933" s="31"/>
      <c r="S933" s="31"/>
      <c r="T933" s="31"/>
      <c r="U933" s="31"/>
      <c r="Y933" s="31"/>
      <c r="Z933" s="31"/>
      <c r="AA933" s="31"/>
    </row>
    <row r="934" spans="1:27" s="6" customFormat="1">
      <c r="A934" s="31"/>
      <c r="B934" s="31"/>
      <c r="C934" s="31"/>
      <c r="D934" s="31"/>
      <c r="E934" s="114" t="str">
        <f>IF($C934="","",VLOOKUP($C934,分類コード!$B$1:$C$10,2,0))</f>
        <v/>
      </c>
      <c r="F934" s="30"/>
      <c r="G934" s="28"/>
      <c r="H934" s="11"/>
      <c r="I934" s="28"/>
      <c r="M934" s="31"/>
      <c r="N934" s="31"/>
      <c r="O934" s="31"/>
      <c r="P934" s="31"/>
      <c r="Q934" s="31"/>
      <c r="R934" s="31"/>
      <c r="S934" s="31"/>
      <c r="T934" s="31"/>
      <c r="U934" s="31"/>
      <c r="Y934" s="31"/>
      <c r="Z934" s="31"/>
      <c r="AA934" s="31"/>
    </row>
    <row r="935" spans="1:27" s="6" customFormat="1">
      <c r="A935" s="31"/>
      <c r="B935" s="31"/>
      <c r="C935" s="31"/>
      <c r="D935" s="31"/>
      <c r="E935" s="114" t="str">
        <f>IF($C935="","",VLOOKUP($C935,分類コード!$B$1:$C$10,2,0))</f>
        <v/>
      </c>
      <c r="F935" s="30"/>
      <c r="G935" s="28"/>
      <c r="H935" s="11"/>
      <c r="I935" s="28"/>
      <c r="M935" s="31"/>
      <c r="N935" s="31"/>
      <c r="O935" s="31"/>
      <c r="P935" s="31"/>
      <c r="Q935" s="31"/>
      <c r="R935" s="31"/>
      <c r="S935" s="31"/>
      <c r="T935" s="31"/>
      <c r="U935" s="31"/>
      <c r="Y935" s="31"/>
      <c r="Z935" s="31"/>
      <c r="AA935" s="31"/>
    </row>
    <row r="936" spans="1:27" s="6" customFormat="1">
      <c r="A936" s="31"/>
      <c r="B936" s="31"/>
      <c r="C936" s="31"/>
      <c r="D936" s="31"/>
      <c r="E936" s="114" t="str">
        <f>IF($C936="","",VLOOKUP($C936,分類コード!$B$1:$C$10,2,0))</f>
        <v/>
      </c>
      <c r="F936" s="30"/>
      <c r="G936" s="28"/>
      <c r="H936" s="11"/>
      <c r="I936" s="28"/>
      <c r="M936" s="31"/>
      <c r="N936" s="31"/>
      <c r="O936" s="31"/>
      <c r="P936" s="31"/>
      <c r="Q936" s="31"/>
      <c r="R936" s="31"/>
      <c r="S936" s="31"/>
      <c r="T936" s="31"/>
      <c r="U936" s="31"/>
      <c r="Y936" s="31"/>
      <c r="Z936" s="31"/>
      <c r="AA936" s="31"/>
    </row>
    <row r="937" spans="1:27" s="6" customFormat="1">
      <c r="A937" s="31"/>
      <c r="B937" s="31"/>
      <c r="C937" s="31"/>
      <c r="D937" s="31"/>
      <c r="E937" s="114" t="str">
        <f>IF($C937="","",VLOOKUP($C937,分類コード!$B$1:$C$10,2,0))</f>
        <v/>
      </c>
      <c r="F937" s="30"/>
      <c r="G937" s="28"/>
      <c r="H937" s="11"/>
      <c r="I937" s="28"/>
      <c r="M937" s="31"/>
      <c r="N937" s="31"/>
      <c r="O937" s="31"/>
      <c r="P937" s="31"/>
      <c r="Q937" s="31"/>
      <c r="R937" s="31"/>
      <c r="S937" s="31"/>
      <c r="T937" s="31"/>
      <c r="U937" s="31"/>
      <c r="Y937" s="31"/>
      <c r="Z937" s="31"/>
      <c r="AA937" s="31"/>
    </row>
    <row r="938" spans="1:27" s="6" customFormat="1">
      <c r="A938" s="31"/>
      <c r="B938" s="31"/>
      <c r="C938" s="31"/>
      <c r="D938" s="31"/>
      <c r="E938" s="114" t="str">
        <f>IF($C938="","",VLOOKUP($C938,分類コード!$B$1:$C$10,2,0))</f>
        <v/>
      </c>
      <c r="F938" s="30"/>
      <c r="G938" s="28"/>
      <c r="H938" s="11"/>
      <c r="I938" s="28"/>
      <c r="M938" s="31"/>
      <c r="N938" s="31"/>
      <c r="O938" s="31"/>
      <c r="P938" s="31"/>
      <c r="Q938" s="31"/>
      <c r="R938" s="31"/>
      <c r="S938" s="31"/>
      <c r="T938" s="31"/>
      <c r="U938" s="31"/>
      <c r="Y938" s="31"/>
      <c r="Z938" s="31"/>
      <c r="AA938" s="31"/>
    </row>
    <row r="939" spans="1:27" s="6" customFormat="1">
      <c r="A939" s="31"/>
      <c r="B939" s="31"/>
      <c r="C939" s="31"/>
      <c r="D939" s="31"/>
      <c r="E939" s="114" t="str">
        <f>IF($C939="","",VLOOKUP($C939,分類コード!$B$1:$C$10,2,0))</f>
        <v/>
      </c>
      <c r="F939" s="30"/>
      <c r="G939" s="28"/>
      <c r="H939" s="11"/>
      <c r="I939" s="28"/>
      <c r="M939" s="31"/>
      <c r="N939" s="31"/>
      <c r="O939" s="31"/>
      <c r="P939" s="31"/>
      <c r="Q939" s="31"/>
      <c r="R939" s="31"/>
      <c r="S939" s="31"/>
      <c r="T939" s="31"/>
      <c r="U939" s="31"/>
      <c r="Y939" s="31"/>
      <c r="Z939" s="31"/>
      <c r="AA939" s="31"/>
    </row>
    <row r="940" spans="1:27" s="6" customFormat="1">
      <c r="A940" s="31"/>
      <c r="B940" s="31"/>
      <c r="C940" s="31"/>
      <c r="D940" s="31"/>
      <c r="E940" s="114" t="str">
        <f>IF($C940="","",VLOOKUP($C940,分類コード!$B$1:$C$10,2,0))</f>
        <v/>
      </c>
      <c r="F940" s="30"/>
      <c r="G940" s="28"/>
      <c r="H940" s="11"/>
      <c r="I940" s="28"/>
      <c r="M940" s="31"/>
      <c r="N940" s="31"/>
      <c r="O940" s="31"/>
      <c r="P940" s="31"/>
      <c r="Q940" s="31"/>
      <c r="R940" s="31"/>
      <c r="S940" s="31"/>
      <c r="T940" s="31"/>
      <c r="U940" s="31"/>
      <c r="Y940" s="31"/>
      <c r="Z940" s="31"/>
      <c r="AA940" s="31"/>
    </row>
    <row r="941" spans="1:27" s="6" customFormat="1">
      <c r="A941" s="31"/>
      <c r="B941" s="31"/>
      <c r="C941" s="31"/>
      <c r="D941" s="31"/>
      <c r="E941" s="114" t="str">
        <f>IF($C941="","",VLOOKUP($C941,分類コード!$B$1:$C$10,2,0))</f>
        <v/>
      </c>
      <c r="F941" s="30"/>
      <c r="G941" s="28"/>
      <c r="H941" s="11"/>
      <c r="I941" s="28"/>
      <c r="M941" s="31"/>
      <c r="N941" s="31"/>
      <c r="O941" s="31"/>
      <c r="P941" s="31"/>
      <c r="Q941" s="31"/>
      <c r="R941" s="31"/>
      <c r="S941" s="31"/>
      <c r="T941" s="31"/>
      <c r="U941" s="31"/>
      <c r="Y941" s="31"/>
      <c r="Z941" s="31"/>
      <c r="AA941" s="31"/>
    </row>
    <row r="942" spans="1:27" s="6" customFormat="1">
      <c r="A942" s="31"/>
      <c r="B942" s="31"/>
      <c r="C942" s="31"/>
      <c r="D942" s="31"/>
      <c r="E942" s="114" t="str">
        <f>IF($C942="","",VLOOKUP($C942,分類コード!$B$1:$C$10,2,0))</f>
        <v/>
      </c>
      <c r="F942" s="30"/>
      <c r="G942" s="28"/>
      <c r="H942" s="11"/>
      <c r="I942" s="28"/>
      <c r="M942" s="31"/>
      <c r="N942" s="31"/>
      <c r="O942" s="31"/>
      <c r="P942" s="31"/>
      <c r="Q942" s="31"/>
      <c r="R942" s="31"/>
      <c r="S942" s="31"/>
      <c r="T942" s="31"/>
      <c r="U942" s="31"/>
      <c r="Y942" s="31"/>
      <c r="Z942" s="31"/>
      <c r="AA942" s="31"/>
    </row>
    <row r="943" spans="1:27" s="6" customFormat="1">
      <c r="A943" s="31"/>
      <c r="B943" s="31"/>
      <c r="C943" s="31"/>
      <c r="D943" s="31"/>
      <c r="E943" s="114" t="str">
        <f>IF($C943="","",VLOOKUP($C943,分類コード!$B$1:$C$10,2,0))</f>
        <v/>
      </c>
      <c r="F943" s="30"/>
      <c r="G943" s="28"/>
      <c r="H943" s="11"/>
      <c r="I943" s="28"/>
      <c r="M943" s="31"/>
      <c r="N943" s="31"/>
      <c r="O943" s="31"/>
      <c r="P943" s="31"/>
      <c r="Q943" s="31"/>
      <c r="R943" s="31"/>
      <c r="S943" s="31"/>
      <c r="T943" s="31"/>
      <c r="U943" s="31"/>
      <c r="Y943" s="31"/>
      <c r="Z943" s="31"/>
      <c r="AA943" s="31"/>
    </row>
    <row r="944" spans="1:27" s="6" customFormat="1">
      <c r="A944" s="31"/>
      <c r="B944" s="31"/>
      <c r="C944" s="31"/>
      <c r="D944" s="31"/>
      <c r="E944" s="114" t="str">
        <f>IF($C944="","",VLOOKUP($C944,分類コード!$B$1:$C$10,2,0))</f>
        <v/>
      </c>
      <c r="F944" s="30"/>
      <c r="G944" s="28"/>
      <c r="H944" s="11"/>
      <c r="I944" s="28"/>
      <c r="M944" s="31"/>
      <c r="N944" s="31"/>
      <c r="O944" s="31"/>
      <c r="P944" s="31"/>
      <c r="Q944" s="31"/>
      <c r="R944" s="31"/>
      <c r="S944" s="31"/>
      <c r="T944" s="31"/>
      <c r="U944" s="31"/>
      <c r="Y944" s="31"/>
      <c r="Z944" s="31"/>
      <c r="AA944" s="31"/>
    </row>
    <row r="945" spans="1:27" s="6" customFormat="1">
      <c r="A945" s="31"/>
      <c r="B945" s="31"/>
      <c r="C945" s="31"/>
      <c r="D945" s="31"/>
      <c r="E945" s="114" t="str">
        <f>IF($C945="","",VLOOKUP($C945,分類コード!$B$1:$C$10,2,0))</f>
        <v/>
      </c>
      <c r="F945" s="30"/>
      <c r="G945" s="28"/>
      <c r="H945" s="11"/>
      <c r="I945" s="28"/>
      <c r="M945" s="31"/>
      <c r="N945" s="31"/>
      <c r="O945" s="31"/>
      <c r="P945" s="31"/>
      <c r="Q945" s="31"/>
      <c r="R945" s="31"/>
      <c r="S945" s="31"/>
      <c r="T945" s="31"/>
      <c r="U945" s="31"/>
      <c r="Y945" s="31"/>
      <c r="Z945" s="31"/>
      <c r="AA945" s="31"/>
    </row>
    <row r="946" spans="1:27" s="6" customFormat="1">
      <c r="A946" s="31"/>
      <c r="B946" s="31"/>
      <c r="C946" s="31"/>
      <c r="D946" s="31"/>
      <c r="E946" s="114" t="str">
        <f>IF($C946="","",VLOOKUP($C946,分類コード!$B$1:$C$10,2,0))</f>
        <v/>
      </c>
      <c r="F946" s="30"/>
      <c r="G946" s="28"/>
      <c r="H946" s="11"/>
      <c r="I946" s="28"/>
      <c r="M946" s="31"/>
      <c r="N946" s="31"/>
      <c r="O946" s="31"/>
      <c r="P946" s="31"/>
      <c r="Q946" s="31"/>
      <c r="R946" s="31"/>
      <c r="S946" s="31"/>
      <c r="T946" s="31"/>
      <c r="U946" s="31"/>
      <c r="Y946" s="31"/>
      <c r="Z946" s="31"/>
      <c r="AA946" s="31"/>
    </row>
    <row r="947" spans="1:27" s="6" customFormat="1">
      <c r="A947" s="31"/>
      <c r="B947" s="31"/>
      <c r="C947" s="31"/>
      <c r="D947" s="31"/>
      <c r="E947" s="114" t="str">
        <f>IF($C947="","",VLOOKUP($C947,分類コード!$B$1:$C$10,2,0))</f>
        <v/>
      </c>
      <c r="F947" s="30"/>
      <c r="G947" s="28"/>
      <c r="H947" s="11"/>
      <c r="I947" s="28"/>
      <c r="M947" s="31"/>
      <c r="N947" s="31"/>
      <c r="O947" s="31"/>
      <c r="P947" s="31"/>
      <c r="Q947" s="31"/>
      <c r="R947" s="31"/>
      <c r="S947" s="31"/>
      <c r="T947" s="31"/>
      <c r="U947" s="31"/>
      <c r="Y947" s="31"/>
      <c r="Z947" s="31"/>
      <c r="AA947" s="31"/>
    </row>
    <row r="948" spans="1:27" s="6" customFormat="1">
      <c r="A948" s="31"/>
      <c r="B948" s="31"/>
      <c r="C948" s="31"/>
      <c r="D948" s="31"/>
      <c r="E948" s="114" t="str">
        <f>IF($C948="","",VLOOKUP($C948,分類コード!$B$1:$C$10,2,0))</f>
        <v/>
      </c>
      <c r="F948" s="30"/>
      <c r="G948" s="28"/>
      <c r="H948" s="11"/>
      <c r="I948" s="28"/>
      <c r="M948" s="31"/>
      <c r="N948" s="31"/>
      <c r="O948" s="31"/>
      <c r="P948" s="31"/>
      <c r="Q948" s="31"/>
      <c r="R948" s="31"/>
      <c r="S948" s="31"/>
      <c r="T948" s="31"/>
      <c r="U948" s="31"/>
      <c r="Y948" s="31"/>
      <c r="Z948" s="31"/>
      <c r="AA948" s="31"/>
    </row>
    <row r="949" spans="1:27" s="6" customFormat="1">
      <c r="A949" s="31"/>
      <c r="B949" s="31"/>
      <c r="C949" s="31"/>
      <c r="D949" s="31"/>
      <c r="E949" s="114" t="str">
        <f>IF($C949="","",VLOOKUP($C949,分類コード!$B$1:$C$10,2,0))</f>
        <v/>
      </c>
      <c r="F949" s="30"/>
      <c r="G949" s="28"/>
      <c r="H949" s="11"/>
      <c r="I949" s="28"/>
      <c r="M949" s="31"/>
      <c r="N949" s="31"/>
      <c r="O949" s="31"/>
      <c r="P949" s="31"/>
      <c r="Q949" s="31"/>
      <c r="R949" s="31"/>
      <c r="S949" s="31"/>
      <c r="T949" s="31"/>
      <c r="U949" s="31"/>
      <c r="Y949" s="31"/>
      <c r="Z949" s="31"/>
      <c r="AA949" s="31"/>
    </row>
    <row r="950" spans="1:27" s="6" customFormat="1">
      <c r="A950" s="31"/>
      <c r="B950" s="31"/>
      <c r="C950" s="31"/>
      <c r="D950" s="31"/>
      <c r="E950" s="114" t="str">
        <f>IF($C950="","",VLOOKUP($C950,分類コード!$B$1:$C$10,2,0))</f>
        <v/>
      </c>
      <c r="F950" s="30"/>
      <c r="G950" s="28"/>
      <c r="H950" s="11"/>
      <c r="I950" s="28"/>
      <c r="M950" s="31"/>
      <c r="N950" s="31"/>
      <c r="O950" s="31"/>
      <c r="P950" s="31"/>
      <c r="Q950" s="31"/>
      <c r="R950" s="31"/>
      <c r="S950" s="31"/>
      <c r="T950" s="31"/>
      <c r="U950" s="31"/>
      <c r="Y950" s="31"/>
      <c r="Z950" s="31"/>
      <c r="AA950" s="31"/>
    </row>
    <row r="951" spans="1:27" s="6" customFormat="1">
      <c r="A951" s="31"/>
      <c r="B951" s="31"/>
      <c r="C951" s="31"/>
      <c r="D951" s="31"/>
      <c r="E951" s="114" t="str">
        <f>IF($C951="","",VLOOKUP($C951,分類コード!$B$1:$C$10,2,0))</f>
        <v/>
      </c>
      <c r="F951" s="30"/>
      <c r="G951" s="28"/>
      <c r="H951" s="11"/>
      <c r="I951" s="28"/>
      <c r="M951" s="31"/>
      <c r="N951" s="31"/>
      <c r="O951" s="31"/>
      <c r="P951" s="31"/>
      <c r="Q951" s="31"/>
      <c r="R951" s="31"/>
      <c r="S951" s="31"/>
      <c r="T951" s="31"/>
      <c r="U951" s="31"/>
      <c r="Y951" s="31"/>
      <c r="Z951" s="31"/>
      <c r="AA951" s="31"/>
    </row>
    <row r="952" spans="1:27" s="6" customFormat="1">
      <c r="A952" s="31"/>
      <c r="B952" s="31"/>
      <c r="C952" s="31"/>
      <c r="D952" s="31"/>
      <c r="E952" s="114" t="str">
        <f>IF($C952="","",VLOOKUP($C952,分類コード!$B$1:$C$10,2,0))</f>
        <v/>
      </c>
      <c r="F952" s="30"/>
      <c r="G952" s="28"/>
      <c r="H952" s="11"/>
      <c r="I952" s="28"/>
      <c r="M952" s="31"/>
      <c r="N952" s="31"/>
      <c r="O952" s="31"/>
      <c r="P952" s="31"/>
      <c r="Q952" s="31"/>
      <c r="R952" s="31"/>
      <c r="S952" s="31"/>
      <c r="T952" s="31"/>
      <c r="U952" s="31"/>
      <c r="Y952" s="31"/>
      <c r="Z952" s="31"/>
      <c r="AA952" s="31"/>
    </row>
    <row r="953" spans="1:27" s="6" customFormat="1">
      <c r="A953" s="31"/>
      <c r="B953" s="31"/>
      <c r="C953" s="31"/>
      <c r="D953" s="31"/>
      <c r="E953" s="114" t="str">
        <f>IF($C953="","",VLOOKUP($C953,分類コード!$B$1:$C$10,2,0))</f>
        <v/>
      </c>
      <c r="F953" s="30"/>
      <c r="G953" s="28"/>
      <c r="H953" s="11"/>
      <c r="I953" s="28"/>
      <c r="M953" s="31"/>
      <c r="N953" s="31"/>
      <c r="O953" s="31"/>
      <c r="P953" s="31"/>
      <c r="Q953" s="31"/>
      <c r="R953" s="31"/>
      <c r="S953" s="31"/>
      <c r="T953" s="31"/>
      <c r="U953" s="31"/>
      <c r="Y953" s="31"/>
      <c r="Z953" s="31"/>
      <c r="AA953" s="31"/>
    </row>
    <row r="954" spans="1:27" s="6" customFormat="1">
      <c r="A954" s="31"/>
      <c r="B954" s="31"/>
      <c r="C954" s="31"/>
      <c r="D954" s="31"/>
      <c r="E954" s="114" t="str">
        <f>IF($C954="","",VLOOKUP($C954,分類コード!$B$1:$C$10,2,0))</f>
        <v/>
      </c>
      <c r="F954" s="30"/>
      <c r="G954" s="28"/>
      <c r="H954" s="11"/>
      <c r="I954" s="28"/>
      <c r="M954" s="31"/>
      <c r="N954" s="31"/>
      <c r="O954" s="31"/>
      <c r="P954" s="31"/>
      <c r="Q954" s="31"/>
      <c r="R954" s="31"/>
      <c r="S954" s="31"/>
      <c r="T954" s="31"/>
      <c r="U954" s="31"/>
      <c r="Y954" s="31"/>
      <c r="Z954" s="31"/>
      <c r="AA954" s="31"/>
    </row>
    <row r="955" spans="1:27" s="6" customFormat="1">
      <c r="A955" s="31"/>
      <c r="B955" s="31"/>
      <c r="C955" s="31"/>
      <c r="D955" s="31"/>
      <c r="E955" s="114" t="str">
        <f>IF($C955="","",VLOOKUP($C955,分類コード!$B$1:$C$10,2,0))</f>
        <v/>
      </c>
      <c r="F955" s="30"/>
      <c r="G955" s="28"/>
      <c r="H955" s="11"/>
      <c r="I955" s="28"/>
      <c r="M955" s="31"/>
      <c r="N955" s="31"/>
      <c r="O955" s="31"/>
      <c r="P955" s="31"/>
      <c r="Q955" s="31"/>
      <c r="R955" s="31"/>
      <c r="S955" s="31"/>
      <c r="T955" s="31"/>
      <c r="U955" s="31"/>
      <c r="Y955" s="31"/>
      <c r="Z955" s="31"/>
      <c r="AA955" s="31"/>
    </row>
    <row r="956" spans="1:27" s="6" customFormat="1">
      <c r="A956" s="31"/>
      <c r="B956" s="31"/>
      <c r="C956" s="31"/>
      <c r="D956" s="31"/>
      <c r="E956" s="114" t="str">
        <f>IF($C956="","",VLOOKUP($C956,分類コード!$B$1:$C$10,2,0))</f>
        <v/>
      </c>
      <c r="F956" s="30"/>
      <c r="G956" s="28"/>
      <c r="H956" s="11"/>
      <c r="I956" s="28"/>
      <c r="M956" s="31"/>
      <c r="N956" s="31"/>
      <c r="O956" s="31"/>
      <c r="P956" s="31"/>
      <c r="Q956" s="31"/>
      <c r="R956" s="31"/>
      <c r="S956" s="31"/>
      <c r="T956" s="31"/>
      <c r="U956" s="31"/>
      <c r="Y956" s="31"/>
      <c r="Z956" s="31"/>
      <c r="AA956" s="31"/>
    </row>
    <row r="957" spans="1:27" s="6" customFormat="1">
      <c r="A957" s="31"/>
      <c r="B957" s="31"/>
      <c r="C957" s="31"/>
      <c r="D957" s="31"/>
      <c r="E957" s="114" t="str">
        <f>IF($C957="","",VLOOKUP($C957,分類コード!$B$1:$C$10,2,0))</f>
        <v/>
      </c>
      <c r="F957" s="30"/>
      <c r="G957" s="28"/>
      <c r="H957" s="11"/>
      <c r="I957" s="28"/>
      <c r="M957" s="31"/>
      <c r="N957" s="31"/>
      <c r="O957" s="31"/>
      <c r="P957" s="31"/>
      <c r="Q957" s="31"/>
      <c r="R957" s="31"/>
      <c r="S957" s="31"/>
      <c r="T957" s="31"/>
      <c r="U957" s="31"/>
      <c r="Y957" s="31"/>
      <c r="Z957" s="31"/>
      <c r="AA957" s="31"/>
    </row>
    <row r="958" spans="1:27" s="6" customFormat="1">
      <c r="A958" s="31"/>
      <c r="B958" s="31"/>
      <c r="C958" s="31"/>
      <c r="D958" s="31"/>
      <c r="E958" s="114" t="str">
        <f>IF($C958="","",VLOOKUP($C958,分類コード!$B$1:$C$10,2,0))</f>
        <v/>
      </c>
      <c r="F958" s="30"/>
      <c r="G958" s="28"/>
      <c r="H958" s="11"/>
      <c r="I958" s="28"/>
      <c r="M958" s="31"/>
      <c r="N958" s="31"/>
      <c r="O958" s="31"/>
      <c r="P958" s="31"/>
      <c r="Q958" s="31"/>
      <c r="R958" s="31"/>
      <c r="S958" s="31"/>
      <c r="T958" s="31"/>
      <c r="U958" s="31"/>
      <c r="Y958" s="31"/>
      <c r="Z958" s="31"/>
      <c r="AA958" s="31"/>
    </row>
    <row r="959" spans="1:27" s="6" customFormat="1">
      <c r="A959" s="31"/>
      <c r="B959" s="31"/>
      <c r="C959" s="31"/>
      <c r="D959" s="31"/>
      <c r="E959" s="114" t="str">
        <f>IF($C959="","",VLOOKUP($C959,分類コード!$B$1:$C$10,2,0))</f>
        <v/>
      </c>
      <c r="F959" s="30"/>
      <c r="G959" s="28"/>
      <c r="H959" s="11"/>
      <c r="I959" s="28"/>
      <c r="M959" s="31"/>
      <c r="N959" s="31"/>
      <c r="O959" s="31"/>
      <c r="P959" s="31"/>
      <c r="Q959" s="31"/>
      <c r="R959" s="31"/>
      <c r="S959" s="31"/>
      <c r="T959" s="31"/>
      <c r="U959" s="31"/>
      <c r="Y959" s="31"/>
      <c r="Z959" s="31"/>
      <c r="AA959" s="31"/>
    </row>
    <row r="960" spans="1:27" s="6" customFormat="1">
      <c r="A960" s="31"/>
      <c r="B960" s="31"/>
      <c r="C960" s="31"/>
      <c r="D960" s="31"/>
      <c r="E960" s="114" t="str">
        <f>IF($C960="","",VLOOKUP($C960,分類コード!$B$1:$C$10,2,0))</f>
        <v/>
      </c>
      <c r="F960" s="30"/>
      <c r="G960" s="28"/>
      <c r="H960" s="11"/>
      <c r="I960" s="28"/>
      <c r="M960" s="31"/>
      <c r="N960" s="31"/>
      <c r="O960" s="31"/>
      <c r="P960" s="31"/>
      <c r="Q960" s="31"/>
      <c r="R960" s="31"/>
      <c r="S960" s="31"/>
      <c r="T960" s="31"/>
      <c r="U960" s="31"/>
      <c r="Y960" s="31"/>
      <c r="Z960" s="31"/>
      <c r="AA960" s="31"/>
    </row>
    <row r="961" spans="1:27" s="6" customFormat="1">
      <c r="A961" s="31"/>
      <c r="B961" s="31"/>
      <c r="C961" s="31"/>
      <c r="D961" s="31"/>
      <c r="E961" s="114" t="str">
        <f>IF($C961="","",VLOOKUP($C961,分類コード!$B$1:$C$10,2,0))</f>
        <v/>
      </c>
      <c r="F961" s="30"/>
      <c r="G961" s="28"/>
      <c r="H961" s="11"/>
      <c r="I961" s="28"/>
      <c r="M961" s="31"/>
      <c r="N961" s="31"/>
      <c r="O961" s="31"/>
      <c r="P961" s="31"/>
      <c r="Q961" s="31"/>
      <c r="R961" s="31"/>
      <c r="S961" s="31"/>
      <c r="T961" s="31"/>
      <c r="U961" s="31"/>
      <c r="Y961" s="31"/>
      <c r="Z961" s="31"/>
      <c r="AA961" s="31"/>
    </row>
    <row r="962" spans="1:27" s="6" customFormat="1">
      <c r="A962" s="31"/>
      <c r="B962" s="31"/>
      <c r="C962" s="31"/>
      <c r="D962" s="31"/>
      <c r="E962" s="114" t="str">
        <f>IF($C962="","",VLOOKUP($C962,分類コード!$B$1:$C$10,2,0))</f>
        <v/>
      </c>
      <c r="F962" s="30"/>
      <c r="G962" s="28"/>
      <c r="H962" s="11"/>
      <c r="I962" s="28"/>
      <c r="M962" s="31"/>
      <c r="N962" s="31"/>
      <c r="O962" s="31"/>
      <c r="P962" s="31"/>
      <c r="Q962" s="31"/>
      <c r="R962" s="31"/>
      <c r="S962" s="31"/>
      <c r="T962" s="31"/>
      <c r="U962" s="31"/>
      <c r="Y962" s="31"/>
      <c r="Z962" s="31"/>
      <c r="AA962" s="31"/>
    </row>
    <row r="963" spans="1:27" s="6" customFormat="1">
      <c r="A963" s="31"/>
      <c r="B963" s="31"/>
      <c r="C963" s="31"/>
      <c r="D963" s="31"/>
      <c r="E963" s="114" t="str">
        <f>IF($C963="","",VLOOKUP($C963,分類コード!$B$1:$C$10,2,0))</f>
        <v/>
      </c>
      <c r="F963" s="30"/>
      <c r="G963" s="28"/>
      <c r="H963" s="11"/>
      <c r="I963" s="28"/>
      <c r="M963" s="31"/>
      <c r="N963" s="31"/>
      <c r="O963" s="31"/>
      <c r="P963" s="31"/>
      <c r="Q963" s="31"/>
      <c r="R963" s="31"/>
      <c r="S963" s="31"/>
      <c r="T963" s="31"/>
      <c r="U963" s="31"/>
      <c r="Y963" s="31"/>
      <c r="Z963" s="31"/>
      <c r="AA963" s="31"/>
    </row>
    <row r="964" spans="1:27" s="6" customFormat="1">
      <c r="A964" s="31"/>
      <c r="B964" s="31"/>
      <c r="C964" s="31"/>
      <c r="D964" s="31"/>
      <c r="E964" s="114" t="str">
        <f>IF($C964="","",VLOOKUP($C964,分類コード!$B$1:$C$10,2,0))</f>
        <v/>
      </c>
      <c r="F964" s="30"/>
      <c r="G964" s="28"/>
      <c r="H964" s="11"/>
      <c r="I964" s="28"/>
      <c r="M964" s="31"/>
      <c r="N964" s="31"/>
      <c r="O964" s="31"/>
      <c r="P964" s="31"/>
      <c r="Q964" s="31"/>
      <c r="R964" s="31"/>
      <c r="S964" s="31"/>
      <c r="T964" s="31"/>
      <c r="U964" s="31"/>
      <c r="Y964" s="31"/>
      <c r="Z964" s="31"/>
      <c r="AA964" s="31"/>
    </row>
    <row r="965" spans="1:27" s="6" customFormat="1">
      <c r="A965" s="31"/>
      <c r="B965" s="31"/>
      <c r="C965" s="31"/>
      <c r="D965" s="31"/>
      <c r="E965" s="114" t="str">
        <f>IF($C965="","",VLOOKUP($C965,分類コード!$B$1:$C$10,2,0))</f>
        <v/>
      </c>
      <c r="F965" s="30"/>
      <c r="G965" s="28"/>
      <c r="H965" s="11"/>
      <c r="I965" s="28"/>
      <c r="M965" s="31"/>
      <c r="N965" s="31"/>
      <c r="O965" s="31"/>
      <c r="P965" s="31"/>
      <c r="Q965" s="31"/>
      <c r="R965" s="31"/>
      <c r="S965" s="31"/>
      <c r="T965" s="31"/>
      <c r="U965" s="31"/>
      <c r="Y965" s="31"/>
      <c r="Z965" s="31"/>
      <c r="AA965" s="31"/>
    </row>
    <row r="966" spans="1:27" s="6" customFormat="1">
      <c r="A966" s="31"/>
      <c r="B966" s="31"/>
      <c r="C966" s="31"/>
      <c r="D966" s="31"/>
      <c r="E966" s="114" t="str">
        <f>IF($C966="","",VLOOKUP($C966,分類コード!$B$1:$C$10,2,0))</f>
        <v/>
      </c>
      <c r="F966" s="30"/>
      <c r="G966" s="28"/>
      <c r="H966" s="11"/>
      <c r="I966" s="28"/>
      <c r="M966" s="31"/>
      <c r="N966" s="31"/>
      <c r="O966" s="31"/>
      <c r="P966" s="31"/>
      <c r="Q966" s="31"/>
      <c r="R966" s="31"/>
      <c r="S966" s="31"/>
      <c r="T966" s="31"/>
      <c r="U966" s="31"/>
      <c r="Y966" s="31"/>
      <c r="Z966" s="31"/>
      <c r="AA966" s="31"/>
    </row>
    <row r="967" spans="1:27" s="6" customFormat="1">
      <c r="A967" s="31"/>
      <c r="B967" s="31"/>
      <c r="C967" s="31"/>
      <c r="D967" s="31"/>
      <c r="E967" s="114" t="str">
        <f>IF($C967="","",VLOOKUP($C967,分類コード!$B$1:$C$10,2,0))</f>
        <v/>
      </c>
      <c r="F967" s="30"/>
      <c r="G967" s="28"/>
      <c r="H967" s="11"/>
      <c r="I967" s="28"/>
      <c r="M967" s="31"/>
      <c r="N967" s="31"/>
      <c r="O967" s="31"/>
      <c r="P967" s="31"/>
      <c r="Q967" s="31"/>
      <c r="R967" s="31"/>
      <c r="S967" s="31"/>
      <c r="T967" s="31"/>
      <c r="U967" s="31"/>
      <c r="Y967" s="31"/>
      <c r="Z967" s="31"/>
      <c r="AA967" s="31"/>
    </row>
    <row r="968" spans="1:27" s="6" customFormat="1">
      <c r="A968" s="31"/>
      <c r="B968" s="31"/>
      <c r="C968" s="31"/>
      <c r="D968" s="31"/>
      <c r="E968" s="114" t="str">
        <f>IF($C968="","",VLOOKUP($C968,分類コード!$B$1:$C$10,2,0))</f>
        <v/>
      </c>
      <c r="F968" s="30"/>
      <c r="G968" s="28"/>
      <c r="H968" s="11"/>
      <c r="I968" s="28"/>
      <c r="M968" s="31"/>
      <c r="N968" s="31"/>
      <c r="O968" s="31"/>
      <c r="P968" s="31"/>
      <c r="Q968" s="31"/>
      <c r="R968" s="31"/>
      <c r="S968" s="31"/>
      <c r="T968" s="31"/>
      <c r="U968" s="31"/>
      <c r="Y968" s="31"/>
      <c r="Z968" s="31"/>
      <c r="AA968" s="31"/>
    </row>
    <row r="969" spans="1:27" s="6" customFormat="1">
      <c r="A969" s="31"/>
      <c r="B969" s="31"/>
      <c r="C969" s="31"/>
      <c r="D969" s="31"/>
      <c r="E969" s="114" t="str">
        <f>IF($C969="","",VLOOKUP($C969,分類コード!$B$1:$C$10,2,0))</f>
        <v/>
      </c>
      <c r="F969" s="30"/>
      <c r="G969" s="28"/>
      <c r="H969" s="11"/>
      <c r="I969" s="28"/>
      <c r="M969" s="31"/>
      <c r="N969" s="31"/>
      <c r="O969" s="31"/>
      <c r="P969" s="31"/>
      <c r="Q969" s="31"/>
      <c r="R969" s="31"/>
      <c r="S969" s="31"/>
      <c r="T969" s="31"/>
      <c r="U969" s="31"/>
      <c r="Y969" s="31"/>
      <c r="Z969" s="31"/>
      <c r="AA969" s="31"/>
    </row>
    <row r="970" spans="1:27" s="6" customFormat="1">
      <c r="A970" s="31"/>
      <c r="B970" s="31"/>
      <c r="C970" s="31"/>
      <c r="D970" s="31"/>
      <c r="E970" s="114" t="str">
        <f>IF($C970="","",VLOOKUP($C970,分類コード!$B$1:$C$10,2,0))</f>
        <v/>
      </c>
      <c r="F970" s="30"/>
      <c r="G970" s="28"/>
      <c r="H970" s="11"/>
      <c r="I970" s="28"/>
      <c r="M970" s="31"/>
      <c r="N970" s="31"/>
      <c r="O970" s="31"/>
      <c r="P970" s="31"/>
      <c r="Q970" s="31"/>
      <c r="R970" s="31"/>
      <c r="S970" s="31"/>
      <c r="T970" s="31"/>
      <c r="U970" s="31"/>
      <c r="Y970" s="31"/>
      <c r="Z970" s="31"/>
      <c r="AA970" s="31"/>
    </row>
    <row r="971" spans="1:27" s="6" customFormat="1">
      <c r="A971" s="31"/>
      <c r="B971" s="31"/>
      <c r="C971" s="31"/>
      <c r="D971" s="31"/>
      <c r="E971" s="114" t="str">
        <f>IF($C971="","",VLOOKUP($C971,分類コード!$B$1:$C$10,2,0))</f>
        <v/>
      </c>
      <c r="F971" s="30"/>
      <c r="G971" s="28"/>
      <c r="H971" s="11"/>
      <c r="I971" s="28"/>
      <c r="M971" s="31"/>
      <c r="N971" s="31"/>
      <c r="O971" s="31"/>
      <c r="P971" s="31"/>
      <c r="Q971" s="31"/>
      <c r="R971" s="31"/>
      <c r="S971" s="31"/>
      <c r="T971" s="31"/>
      <c r="U971" s="31"/>
      <c r="Y971" s="31"/>
      <c r="Z971" s="31"/>
      <c r="AA971" s="31"/>
    </row>
    <row r="972" spans="1:27" s="6" customFormat="1">
      <c r="A972" s="31"/>
      <c r="B972" s="31"/>
      <c r="C972" s="31"/>
      <c r="D972" s="31"/>
      <c r="E972" s="114" t="str">
        <f>IF($C972="","",VLOOKUP($C972,分類コード!$B$1:$C$10,2,0))</f>
        <v/>
      </c>
      <c r="F972" s="30"/>
      <c r="G972" s="28"/>
      <c r="H972" s="11"/>
      <c r="I972" s="28"/>
      <c r="M972" s="31"/>
      <c r="N972" s="31"/>
      <c r="O972" s="31"/>
      <c r="P972" s="31"/>
      <c r="Q972" s="31"/>
      <c r="R972" s="31"/>
      <c r="S972" s="31"/>
      <c r="T972" s="31"/>
      <c r="U972" s="31"/>
      <c r="Y972" s="31"/>
      <c r="Z972" s="31"/>
      <c r="AA972" s="31"/>
    </row>
    <row r="973" spans="1:27" s="6" customFormat="1">
      <c r="A973" s="31"/>
      <c r="B973" s="31"/>
      <c r="C973" s="31"/>
      <c r="D973" s="31"/>
      <c r="E973" s="114" t="str">
        <f>IF($C973="","",VLOOKUP($C973,分類コード!$B$1:$C$10,2,0))</f>
        <v/>
      </c>
      <c r="F973" s="30"/>
      <c r="G973" s="28"/>
      <c r="H973" s="11"/>
      <c r="I973" s="28"/>
      <c r="M973" s="31"/>
      <c r="N973" s="31"/>
      <c r="O973" s="31"/>
      <c r="P973" s="31"/>
      <c r="Q973" s="31"/>
      <c r="R973" s="31"/>
      <c r="S973" s="31"/>
      <c r="T973" s="31"/>
      <c r="U973" s="31"/>
      <c r="Y973" s="31"/>
      <c r="Z973" s="31"/>
      <c r="AA973" s="31"/>
    </row>
    <row r="974" spans="1:27" s="6" customFormat="1">
      <c r="A974" s="31"/>
      <c r="B974" s="31"/>
      <c r="C974" s="31"/>
      <c r="D974" s="31"/>
      <c r="E974" s="114" t="str">
        <f>IF($C974="","",VLOOKUP($C974,分類コード!$B$1:$C$10,2,0))</f>
        <v/>
      </c>
      <c r="F974" s="30"/>
      <c r="G974" s="28"/>
      <c r="H974" s="11"/>
      <c r="I974" s="28"/>
      <c r="M974" s="31"/>
      <c r="N974" s="31"/>
      <c r="O974" s="31"/>
      <c r="P974" s="31"/>
      <c r="Q974" s="31"/>
      <c r="R974" s="31"/>
      <c r="S974" s="31"/>
      <c r="T974" s="31"/>
      <c r="U974" s="31"/>
      <c r="Y974" s="31"/>
      <c r="Z974" s="31"/>
      <c r="AA974" s="31"/>
    </row>
    <row r="975" spans="1:27" s="6" customFormat="1">
      <c r="A975" s="31"/>
      <c r="B975" s="31"/>
      <c r="C975" s="31"/>
      <c r="D975" s="31"/>
      <c r="E975" s="114" t="str">
        <f>IF($C975="","",VLOOKUP($C975,分類コード!$B$1:$C$10,2,0))</f>
        <v/>
      </c>
      <c r="F975" s="30"/>
      <c r="G975" s="28"/>
      <c r="H975" s="11"/>
      <c r="I975" s="28"/>
      <c r="M975" s="31"/>
      <c r="N975" s="31"/>
      <c r="O975" s="31"/>
      <c r="P975" s="31"/>
      <c r="Q975" s="31"/>
      <c r="R975" s="31"/>
      <c r="S975" s="31"/>
      <c r="T975" s="31"/>
      <c r="U975" s="31"/>
      <c r="Y975" s="31"/>
      <c r="Z975" s="31"/>
      <c r="AA975" s="31"/>
    </row>
    <row r="976" spans="1:27" s="6" customFormat="1">
      <c r="A976" s="31"/>
      <c r="B976" s="31"/>
      <c r="C976" s="31"/>
      <c r="D976" s="31"/>
      <c r="E976" s="114" t="str">
        <f>IF($C976="","",VLOOKUP($C976,分類コード!$B$1:$C$10,2,0))</f>
        <v/>
      </c>
      <c r="F976" s="30"/>
      <c r="G976" s="28"/>
      <c r="H976" s="11"/>
      <c r="I976" s="28"/>
      <c r="M976" s="31"/>
      <c r="N976" s="31"/>
      <c r="O976" s="31"/>
      <c r="P976" s="31"/>
      <c r="Q976" s="31"/>
      <c r="R976" s="31"/>
      <c r="S976" s="31"/>
      <c r="T976" s="31"/>
      <c r="U976" s="31"/>
      <c r="Y976" s="31"/>
      <c r="Z976" s="31"/>
      <c r="AA976" s="31"/>
    </row>
    <row r="977" spans="1:27" s="6" customFormat="1">
      <c r="A977" s="31"/>
      <c r="B977" s="31"/>
      <c r="C977" s="31"/>
      <c r="D977" s="31"/>
      <c r="E977" s="114" t="str">
        <f>IF($C977="","",VLOOKUP($C977,分類コード!$B$1:$C$10,2,0))</f>
        <v/>
      </c>
      <c r="F977" s="30"/>
      <c r="G977" s="28"/>
      <c r="H977" s="11"/>
      <c r="I977" s="28"/>
      <c r="M977" s="31"/>
      <c r="N977" s="31"/>
      <c r="O977" s="31"/>
      <c r="P977" s="31"/>
      <c r="Q977" s="31"/>
      <c r="R977" s="31"/>
      <c r="S977" s="31"/>
      <c r="T977" s="31"/>
      <c r="U977" s="31"/>
      <c r="Y977" s="31"/>
      <c r="Z977" s="31"/>
      <c r="AA977" s="31"/>
    </row>
    <row r="978" spans="1:27" s="6" customFormat="1">
      <c r="A978" s="31"/>
      <c r="B978" s="31"/>
      <c r="C978" s="31"/>
      <c r="D978" s="31"/>
      <c r="E978" s="114" t="str">
        <f>IF($C978="","",VLOOKUP($C978,分類コード!$B$1:$C$10,2,0))</f>
        <v/>
      </c>
      <c r="F978" s="30"/>
      <c r="G978" s="28"/>
      <c r="H978" s="11"/>
      <c r="I978" s="28"/>
      <c r="M978" s="31"/>
      <c r="N978" s="31"/>
      <c r="O978" s="31"/>
      <c r="P978" s="31"/>
      <c r="Q978" s="31"/>
      <c r="R978" s="31"/>
      <c r="S978" s="31"/>
      <c r="T978" s="31"/>
      <c r="U978" s="31"/>
      <c r="Y978" s="31"/>
      <c r="Z978" s="31"/>
      <c r="AA978" s="31"/>
    </row>
    <row r="979" spans="1:27" s="6" customFormat="1">
      <c r="A979" s="31"/>
      <c r="B979" s="31"/>
      <c r="C979" s="31"/>
      <c r="D979" s="31"/>
      <c r="E979" s="114" t="str">
        <f>IF($C979="","",VLOOKUP($C979,分類コード!$B$1:$C$10,2,0))</f>
        <v/>
      </c>
      <c r="F979" s="30"/>
      <c r="G979" s="28"/>
      <c r="H979" s="11"/>
      <c r="I979" s="28"/>
      <c r="M979" s="31"/>
      <c r="N979" s="31"/>
      <c r="O979" s="31"/>
      <c r="P979" s="31"/>
      <c r="Q979" s="31"/>
      <c r="R979" s="31"/>
      <c r="S979" s="31"/>
      <c r="T979" s="31"/>
      <c r="U979" s="31"/>
      <c r="Y979" s="31"/>
      <c r="Z979" s="31"/>
      <c r="AA979" s="31"/>
    </row>
    <row r="980" spans="1:27" s="6" customFormat="1">
      <c r="A980" s="31"/>
      <c r="B980" s="31"/>
      <c r="C980" s="31"/>
      <c r="D980" s="31"/>
      <c r="E980" s="114" t="str">
        <f>IF($C980="","",VLOOKUP($C980,分類コード!$B$1:$C$10,2,0))</f>
        <v/>
      </c>
      <c r="F980" s="30"/>
      <c r="G980" s="28"/>
      <c r="H980" s="11"/>
      <c r="I980" s="28"/>
      <c r="M980" s="31"/>
      <c r="N980" s="31"/>
      <c r="O980" s="31"/>
      <c r="P980" s="31"/>
      <c r="Q980" s="31"/>
      <c r="R980" s="31"/>
      <c r="S980" s="31"/>
      <c r="T980" s="31"/>
      <c r="U980" s="31"/>
      <c r="Y980" s="31"/>
      <c r="Z980" s="31"/>
      <c r="AA980" s="31"/>
    </row>
    <row r="981" spans="1:27" s="6" customFormat="1">
      <c r="A981" s="31"/>
      <c r="B981" s="31"/>
      <c r="C981" s="31"/>
      <c r="D981" s="31"/>
      <c r="E981" s="114" t="str">
        <f>IF($C981="","",VLOOKUP($C981,分類コード!$B$1:$C$10,2,0))</f>
        <v/>
      </c>
      <c r="F981" s="30"/>
      <c r="G981" s="28"/>
      <c r="H981" s="11"/>
      <c r="I981" s="28"/>
      <c r="M981" s="31"/>
      <c r="N981" s="31"/>
      <c r="O981" s="31"/>
      <c r="P981" s="31"/>
      <c r="Q981" s="31"/>
      <c r="R981" s="31"/>
      <c r="S981" s="31"/>
      <c r="T981" s="31"/>
      <c r="U981" s="31"/>
      <c r="Y981" s="31"/>
      <c r="Z981" s="31"/>
      <c r="AA981" s="31"/>
    </row>
    <row r="982" spans="1:27" s="6" customFormat="1">
      <c r="A982" s="31"/>
      <c r="B982" s="31"/>
      <c r="C982" s="31"/>
      <c r="D982" s="31"/>
      <c r="E982" s="114" t="str">
        <f>IF($C982="","",VLOOKUP($C982,分類コード!$B$1:$C$10,2,0))</f>
        <v/>
      </c>
      <c r="F982" s="30"/>
      <c r="G982" s="28"/>
      <c r="H982" s="11"/>
      <c r="I982" s="28"/>
      <c r="M982" s="31"/>
      <c r="N982" s="31"/>
      <c r="O982" s="31"/>
      <c r="P982" s="31"/>
      <c r="Q982" s="31"/>
      <c r="R982" s="31"/>
      <c r="S982" s="31"/>
      <c r="T982" s="31"/>
      <c r="U982" s="31"/>
      <c r="Y982" s="31"/>
      <c r="Z982" s="31"/>
      <c r="AA982" s="31"/>
    </row>
    <row r="983" spans="1:27" s="6" customFormat="1">
      <c r="A983" s="31"/>
      <c r="B983" s="31"/>
      <c r="C983" s="31"/>
      <c r="D983" s="31"/>
      <c r="E983" s="114" t="str">
        <f>IF($C983="","",VLOOKUP($C983,分類コード!$B$1:$C$10,2,0))</f>
        <v/>
      </c>
      <c r="F983" s="30"/>
      <c r="G983" s="28"/>
      <c r="H983" s="11"/>
      <c r="I983" s="28"/>
      <c r="M983" s="31"/>
      <c r="N983" s="31"/>
      <c r="O983" s="31"/>
      <c r="P983" s="31"/>
      <c r="Q983" s="31"/>
      <c r="R983" s="31"/>
      <c r="S983" s="31"/>
      <c r="T983" s="31"/>
      <c r="U983" s="31"/>
      <c r="Y983" s="31"/>
      <c r="Z983" s="31"/>
      <c r="AA983" s="31"/>
    </row>
    <row r="984" spans="1:27" s="6" customFormat="1">
      <c r="A984" s="31"/>
      <c r="B984" s="31"/>
      <c r="C984" s="31"/>
      <c r="D984" s="31"/>
      <c r="E984" s="114" t="str">
        <f>IF($C984="","",VLOOKUP($C984,分類コード!$B$1:$C$10,2,0))</f>
        <v/>
      </c>
      <c r="F984" s="30"/>
      <c r="G984" s="28"/>
      <c r="H984" s="11"/>
      <c r="I984" s="28"/>
      <c r="M984" s="31"/>
      <c r="N984" s="31"/>
      <c r="O984" s="31"/>
      <c r="P984" s="31"/>
      <c r="Q984" s="31"/>
      <c r="R984" s="31"/>
      <c r="S984" s="31"/>
      <c r="T984" s="31"/>
      <c r="U984" s="31"/>
      <c r="Y984" s="31"/>
      <c r="Z984" s="31"/>
      <c r="AA984" s="31"/>
    </row>
    <row r="985" spans="1:27" s="6" customFormat="1">
      <c r="A985" s="31"/>
      <c r="B985" s="31"/>
      <c r="C985" s="31"/>
      <c r="D985" s="31"/>
      <c r="E985" s="114" t="str">
        <f>IF($C985="","",VLOOKUP($C985,分類コード!$B$1:$C$10,2,0))</f>
        <v/>
      </c>
      <c r="F985" s="30"/>
      <c r="G985" s="28"/>
      <c r="H985" s="11"/>
      <c r="I985" s="28"/>
      <c r="M985" s="31"/>
      <c r="N985" s="31"/>
      <c r="O985" s="31"/>
      <c r="P985" s="31"/>
      <c r="Q985" s="31"/>
      <c r="R985" s="31"/>
      <c r="S985" s="31"/>
      <c r="T985" s="31"/>
      <c r="U985" s="31"/>
      <c r="Y985" s="31"/>
      <c r="Z985" s="31"/>
      <c r="AA985" s="31"/>
    </row>
    <row r="986" spans="1:27" s="6" customFormat="1">
      <c r="A986" s="31"/>
      <c r="B986" s="31"/>
      <c r="C986" s="31"/>
      <c r="D986" s="31"/>
      <c r="E986" s="114" t="str">
        <f>IF($C986="","",VLOOKUP($C986,分類コード!$B$1:$C$10,2,0))</f>
        <v/>
      </c>
      <c r="F986" s="30"/>
      <c r="G986" s="28"/>
      <c r="H986" s="11"/>
      <c r="I986" s="28"/>
      <c r="M986" s="31"/>
      <c r="N986" s="31"/>
      <c r="O986" s="31"/>
      <c r="P986" s="31"/>
      <c r="Q986" s="31"/>
      <c r="R986" s="31"/>
      <c r="S986" s="31"/>
      <c r="T986" s="31"/>
      <c r="U986" s="31"/>
      <c r="Y986" s="31"/>
      <c r="Z986" s="31"/>
      <c r="AA986" s="31"/>
    </row>
    <row r="987" spans="1:27" s="6" customFormat="1">
      <c r="A987" s="31"/>
      <c r="B987" s="31"/>
      <c r="C987" s="31"/>
      <c r="D987" s="31"/>
      <c r="E987" s="114" t="str">
        <f>IF($C987="","",VLOOKUP($C987,分類コード!$B$1:$C$10,2,0))</f>
        <v/>
      </c>
      <c r="F987" s="30"/>
      <c r="G987" s="28"/>
      <c r="H987" s="11"/>
      <c r="I987" s="28"/>
      <c r="M987" s="31"/>
      <c r="N987" s="31"/>
      <c r="O987" s="31"/>
      <c r="P987" s="31"/>
      <c r="Q987" s="31"/>
      <c r="R987" s="31"/>
      <c r="S987" s="31"/>
      <c r="T987" s="31"/>
      <c r="U987" s="31"/>
      <c r="Y987" s="31"/>
      <c r="Z987" s="31"/>
      <c r="AA987" s="31"/>
    </row>
    <row r="988" spans="1:27" s="6" customFormat="1">
      <c r="A988" s="31"/>
      <c r="B988" s="31"/>
      <c r="C988" s="31"/>
      <c r="D988" s="31"/>
      <c r="E988" s="114" t="str">
        <f>IF($C988="","",VLOOKUP($C988,分類コード!$B$1:$C$10,2,0))</f>
        <v/>
      </c>
      <c r="F988" s="30"/>
      <c r="G988" s="28"/>
      <c r="H988" s="11"/>
      <c r="I988" s="28"/>
      <c r="M988" s="31"/>
      <c r="N988" s="31"/>
      <c r="O988" s="31"/>
      <c r="P988" s="31"/>
      <c r="Q988" s="31"/>
      <c r="R988" s="31"/>
      <c r="S988" s="31"/>
      <c r="T988" s="31"/>
      <c r="U988" s="31"/>
      <c r="Y988" s="31"/>
      <c r="Z988" s="31"/>
      <c r="AA988" s="31"/>
    </row>
    <row r="989" spans="1:27" s="6" customFormat="1">
      <c r="A989" s="31"/>
      <c r="B989" s="31"/>
      <c r="C989" s="31"/>
      <c r="D989" s="31"/>
      <c r="E989" s="114" t="str">
        <f>IF($C989="","",VLOOKUP($C989,分類コード!$B$1:$C$10,2,0))</f>
        <v/>
      </c>
      <c r="F989" s="30"/>
      <c r="G989" s="28"/>
      <c r="H989" s="11"/>
      <c r="I989" s="28"/>
      <c r="M989" s="31"/>
      <c r="N989" s="31"/>
      <c r="O989" s="31"/>
      <c r="P989" s="31"/>
      <c r="Q989" s="31"/>
      <c r="R989" s="31"/>
      <c r="S989" s="31"/>
      <c r="T989" s="31"/>
      <c r="U989" s="31"/>
      <c r="Y989" s="31"/>
      <c r="Z989" s="31"/>
      <c r="AA989" s="31"/>
    </row>
    <row r="990" spans="1:27" s="6" customFormat="1">
      <c r="A990" s="31"/>
      <c r="B990" s="31"/>
      <c r="C990" s="31"/>
      <c r="D990" s="31"/>
      <c r="E990" s="114" t="str">
        <f>IF($C990="","",VLOOKUP($C990,分類コード!$B$1:$C$10,2,0))</f>
        <v/>
      </c>
      <c r="F990" s="30"/>
      <c r="G990" s="28"/>
      <c r="H990" s="11"/>
      <c r="I990" s="28"/>
      <c r="M990" s="31"/>
      <c r="N990" s="31"/>
      <c r="O990" s="31"/>
      <c r="P990" s="31"/>
      <c r="Q990" s="31"/>
      <c r="R990" s="31"/>
      <c r="S990" s="31"/>
      <c r="T990" s="31"/>
      <c r="U990" s="31"/>
      <c r="Y990" s="31"/>
      <c r="Z990" s="31"/>
      <c r="AA990" s="31"/>
    </row>
    <row r="991" spans="1:27" s="6" customFormat="1">
      <c r="A991" s="31"/>
      <c r="B991" s="31"/>
      <c r="C991" s="31"/>
      <c r="D991" s="31"/>
      <c r="E991" s="114" t="str">
        <f>IF($C991="","",VLOOKUP($C991,分類コード!$B$1:$C$10,2,0))</f>
        <v/>
      </c>
      <c r="F991" s="30"/>
      <c r="G991" s="28"/>
      <c r="H991" s="11"/>
      <c r="I991" s="28"/>
      <c r="M991" s="31"/>
      <c r="N991" s="31"/>
      <c r="O991" s="31"/>
      <c r="P991" s="31"/>
      <c r="Q991" s="31"/>
      <c r="R991" s="31"/>
      <c r="S991" s="31"/>
      <c r="T991" s="31"/>
      <c r="U991" s="31"/>
      <c r="Y991" s="31"/>
      <c r="Z991" s="31"/>
      <c r="AA991" s="31"/>
    </row>
    <row r="992" spans="1:27" s="6" customFormat="1">
      <c r="A992" s="31"/>
      <c r="B992" s="31"/>
      <c r="C992" s="31"/>
      <c r="D992" s="31"/>
      <c r="E992" s="114" t="str">
        <f>IF($C992="","",VLOOKUP($C992,分類コード!$B$1:$C$10,2,0))</f>
        <v/>
      </c>
      <c r="F992" s="30"/>
      <c r="G992" s="28"/>
      <c r="H992" s="11"/>
      <c r="I992" s="28"/>
      <c r="M992" s="31"/>
      <c r="N992" s="31"/>
      <c r="O992" s="31"/>
      <c r="P992" s="31"/>
      <c r="Q992" s="31"/>
      <c r="R992" s="31"/>
      <c r="S992" s="31"/>
      <c r="T992" s="31"/>
      <c r="U992" s="31"/>
      <c r="Y992" s="31"/>
      <c r="Z992" s="31"/>
      <c r="AA992" s="31"/>
    </row>
    <row r="993" spans="1:27" s="6" customFormat="1">
      <c r="A993" s="31"/>
      <c r="B993" s="31"/>
      <c r="C993" s="31"/>
      <c r="D993" s="31"/>
      <c r="E993" s="114" t="str">
        <f>IF($C993="","",VLOOKUP($C993,分類コード!$B$1:$C$10,2,0))</f>
        <v/>
      </c>
      <c r="F993" s="30"/>
      <c r="G993" s="28"/>
      <c r="H993" s="11"/>
      <c r="I993" s="28"/>
      <c r="M993" s="31"/>
      <c r="N993" s="31"/>
      <c r="O993" s="31"/>
      <c r="P993" s="31"/>
      <c r="Q993" s="31"/>
      <c r="R993" s="31"/>
      <c r="S993" s="31"/>
      <c r="T993" s="31"/>
      <c r="U993" s="31"/>
      <c r="Y993" s="31"/>
      <c r="Z993" s="31"/>
      <c r="AA993" s="31"/>
    </row>
    <row r="994" spans="1:27" s="6" customFormat="1">
      <c r="A994" s="31"/>
      <c r="B994" s="31"/>
      <c r="C994" s="31"/>
      <c r="D994" s="31"/>
      <c r="E994" s="114" t="str">
        <f>IF($C994="","",VLOOKUP($C994,分類コード!$B$1:$C$10,2,0))</f>
        <v/>
      </c>
      <c r="F994" s="30"/>
      <c r="G994" s="28"/>
      <c r="H994" s="11"/>
      <c r="I994" s="28"/>
      <c r="M994" s="31"/>
      <c r="N994" s="31"/>
      <c r="O994" s="31"/>
      <c r="P994" s="31"/>
      <c r="Q994" s="31"/>
      <c r="R994" s="31"/>
      <c r="S994" s="31"/>
      <c r="T994" s="31"/>
      <c r="U994" s="31"/>
      <c r="Y994" s="31"/>
      <c r="Z994" s="31"/>
      <c r="AA994" s="31"/>
    </row>
    <row r="995" spans="1:27" s="6" customFormat="1">
      <c r="A995" s="31"/>
      <c r="B995" s="31"/>
      <c r="C995" s="31"/>
      <c r="D995" s="31"/>
      <c r="E995" s="114" t="str">
        <f>IF($C995="","",VLOOKUP($C995,分類コード!$B$1:$C$10,2,0))</f>
        <v/>
      </c>
      <c r="F995" s="30"/>
      <c r="G995" s="28"/>
      <c r="H995" s="11"/>
      <c r="I995" s="28"/>
      <c r="M995" s="31"/>
      <c r="N995" s="31"/>
      <c r="O995" s="31"/>
      <c r="P995" s="31"/>
      <c r="Q995" s="31"/>
      <c r="R995" s="31"/>
      <c r="S995" s="31"/>
      <c r="T995" s="31"/>
      <c r="U995" s="31"/>
      <c r="Y995" s="31"/>
      <c r="Z995" s="31"/>
      <c r="AA995" s="31"/>
    </row>
    <row r="996" spans="1:27" s="6" customFormat="1">
      <c r="A996" s="31"/>
      <c r="B996" s="31"/>
      <c r="C996" s="31"/>
      <c r="D996" s="31"/>
      <c r="E996" s="114" t="str">
        <f>IF($C996="","",VLOOKUP($C996,分類コード!$B$1:$C$10,2,0))</f>
        <v/>
      </c>
      <c r="F996" s="30"/>
      <c r="G996" s="28"/>
      <c r="H996" s="11"/>
      <c r="I996" s="28"/>
      <c r="M996" s="31"/>
      <c r="N996" s="31"/>
      <c r="O996" s="31"/>
      <c r="P996" s="31"/>
      <c r="Q996" s="31"/>
      <c r="R996" s="31"/>
      <c r="S996" s="31"/>
      <c r="T996" s="31"/>
      <c r="U996" s="31"/>
      <c r="Y996" s="31"/>
      <c r="Z996" s="31"/>
      <c r="AA996" s="31"/>
    </row>
    <row r="997" spans="1:27" s="6" customFormat="1">
      <c r="A997" s="31"/>
      <c r="B997" s="31"/>
      <c r="C997" s="31"/>
      <c r="D997" s="31"/>
      <c r="E997" s="114" t="str">
        <f>IF($C997="","",VLOOKUP($C997,分類コード!$B$1:$C$10,2,0))</f>
        <v/>
      </c>
      <c r="F997" s="30"/>
      <c r="G997" s="28"/>
      <c r="H997" s="11"/>
      <c r="I997" s="28"/>
      <c r="M997" s="31"/>
      <c r="N997" s="31"/>
      <c r="O997" s="31"/>
      <c r="P997" s="31"/>
      <c r="Q997" s="31"/>
      <c r="R997" s="31"/>
      <c r="S997" s="31"/>
      <c r="T997" s="31"/>
      <c r="U997" s="31"/>
      <c r="Y997" s="31"/>
      <c r="Z997" s="31"/>
      <c r="AA997" s="31"/>
    </row>
    <row r="998" spans="1:27" s="6" customFormat="1">
      <c r="A998" s="31"/>
      <c r="B998" s="31"/>
      <c r="C998" s="31"/>
      <c r="D998" s="31"/>
      <c r="E998" s="114" t="str">
        <f>IF($C998="","",VLOOKUP($C998,分類コード!$B$1:$C$10,2,0))</f>
        <v/>
      </c>
      <c r="F998" s="30"/>
      <c r="G998" s="28"/>
      <c r="H998" s="11"/>
      <c r="I998" s="28"/>
      <c r="M998" s="31"/>
      <c r="N998" s="31"/>
      <c r="O998" s="31"/>
      <c r="P998" s="31"/>
      <c r="Q998" s="31"/>
      <c r="R998" s="31"/>
      <c r="S998" s="31"/>
      <c r="T998" s="31"/>
      <c r="U998" s="31"/>
      <c r="Y998" s="31"/>
      <c r="Z998" s="31"/>
      <c r="AA998" s="31"/>
    </row>
    <row r="999" spans="1:27" s="6" customFormat="1">
      <c r="A999" s="31"/>
      <c r="B999" s="31"/>
      <c r="C999" s="31"/>
      <c r="D999" s="31"/>
      <c r="E999" s="114" t="str">
        <f>IF($C999="","",VLOOKUP($C999,分類コード!$B$1:$C$10,2,0))</f>
        <v/>
      </c>
      <c r="F999" s="30"/>
      <c r="G999" s="28"/>
      <c r="H999" s="11"/>
      <c r="I999" s="28"/>
      <c r="M999" s="31"/>
      <c r="N999" s="31"/>
      <c r="O999" s="31"/>
      <c r="P999" s="31"/>
      <c r="Q999" s="31"/>
      <c r="R999" s="31"/>
      <c r="S999" s="31"/>
      <c r="T999" s="31"/>
      <c r="U999" s="31"/>
      <c r="Y999" s="31"/>
      <c r="Z999" s="31"/>
      <c r="AA999" s="31"/>
    </row>
    <row r="1000" spans="1:27" s="6" customFormat="1">
      <c r="A1000" s="31"/>
      <c r="B1000" s="31"/>
      <c r="C1000" s="31"/>
      <c r="D1000" s="31"/>
      <c r="E1000" s="114" t="str">
        <f>IF($C1000="","",VLOOKUP($C1000,分類コード!$B$1:$C$10,2,0))</f>
        <v/>
      </c>
      <c r="F1000" s="30"/>
      <c r="G1000" s="28"/>
      <c r="H1000" s="11"/>
      <c r="I1000" s="28"/>
      <c r="M1000" s="31"/>
      <c r="N1000" s="31"/>
      <c r="O1000" s="31"/>
      <c r="P1000" s="31"/>
      <c r="Q1000" s="31"/>
      <c r="R1000" s="31"/>
      <c r="S1000" s="31"/>
      <c r="T1000" s="31"/>
      <c r="U1000" s="31"/>
      <c r="Y1000" s="31"/>
      <c r="Z1000" s="31"/>
      <c r="AA1000" s="31"/>
    </row>
    <row r="1001" spans="1:27" s="6" customFormat="1">
      <c r="A1001" s="31"/>
      <c r="B1001" s="31"/>
      <c r="C1001" s="31"/>
      <c r="D1001" s="31"/>
      <c r="E1001" s="114" t="str">
        <f>IF($C1001="","",VLOOKUP($C1001,分類コード!$B$1:$C$10,2,0))</f>
        <v/>
      </c>
      <c r="F1001" s="30"/>
      <c r="G1001" s="28"/>
      <c r="H1001" s="11"/>
      <c r="I1001" s="28"/>
      <c r="M1001" s="31"/>
      <c r="N1001" s="31"/>
      <c r="O1001" s="31"/>
      <c r="P1001" s="31"/>
      <c r="Q1001" s="31"/>
      <c r="R1001" s="31"/>
      <c r="S1001" s="31"/>
      <c r="T1001" s="31"/>
      <c r="U1001" s="31"/>
      <c r="Y1001" s="31"/>
      <c r="Z1001" s="31"/>
      <c r="AA1001" s="31"/>
    </row>
    <row r="1002" spans="1:27" s="6" customFormat="1">
      <c r="A1002" s="31"/>
      <c r="B1002" s="31"/>
      <c r="C1002" s="31"/>
      <c r="D1002" s="31"/>
      <c r="E1002" s="114" t="str">
        <f>IF($C1002="","",VLOOKUP($C1002,分類コード!$B$1:$C$10,2,0))</f>
        <v/>
      </c>
      <c r="F1002" s="30"/>
      <c r="G1002" s="28"/>
      <c r="H1002" s="11"/>
      <c r="I1002" s="28"/>
      <c r="M1002" s="31"/>
      <c r="N1002" s="31"/>
      <c r="O1002" s="31"/>
      <c r="P1002" s="31"/>
      <c r="Q1002" s="31"/>
      <c r="R1002" s="31"/>
      <c r="S1002" s="31"/>
      <c r="T1002" s="31"/>
      <c r="U1002" s="31"/>
      <c r="Y1002" s="31"/>
      <c r="Z1002" s="31"/>
      <c r="AA1002" s="31"/>
    </row>
    <row r="1003" spans="1:27" s="6" customFormat="1">
      <c r="A1003" s="31"/>
      <c r="B1003" s="31"/>
      <c r="C1003" s="31"/>
      <c r="D1003" s="31"/>
      <c r="E1003" s="114" t="str">
        <f>IF($C1003="","",VLOOKUP($C1003,分類コード!$B$1:$C$10,2,0))</f>
        <v/>
      </c>
      <c r="F1003" s="30"/>
      <c r="G1003" s="28"/>
      <c r="H1003" s="11"/>
      <c r="I1003" s="28"/>
      <c r="M1003" s="31"/>
      <c r="N1003" s="31"/>
      <c r="O1003" s="31"/>
      <c r="P1003" s="31"/>
      <c r="Q1003" s="31"/>
      <c r="R1003" s="31"/>
      <c r="S1003" s="31"/>
      <c r="T1003" s="31"/>
      <c r="U1003" s="31"/>
      <c r="Y1003" s="31"/>
      <c r="Z1003" s="31"/>
      <c r="AA1003" s="31"/>
    </row>
    <row r="1004" spans="1:27" s="6" customFormat="1">
      <c r="A1004" s="31"/>
      <c r="B1004" s="31"/>
      <c r="C1004" s="31"/>
      <c r="D1004" s="31"/>
      <c r="E1004" s="114" t="str">
        <f>IF($C1004="","",VLOOKUP($C1004,分類コード!$B$1:$C$10,2,0))</f>
        <v/>
      </c>
      <c r="F1004" s="30"/>
      <c r="G1004" s="28"/>
      <c r="H1004" s="11"/>
      <c r="I1004" s="28"/>
      <c r="M1004" s="31"/>
      <c r="N1004" s="31"/>
      <c r="O1004" s="31"/>
      <c r="P1004" s="31"/>
      <c r="Q1004" s="31"/>
      <c r="R1004" s="31"/>
      <c r="S1004" s="31"/>
      <c r="T1004" s="31"/>
      <c r="U1004" s="31"/>
      <c r="Y1004" s="31"/>
      <c r="Z1004" s="31"/>
      <c r="AA1004" s="31"/>
    </row>
    <row r="1005" spans="1:27" s="6" customFormat="1">
      <c r="A1005" s="31"/>
      <c r="B1005" s="31"/>
      <c r="C1005" s="31"/>
      <c r="D1005" s="31"/>
      <c r="E1005" s="114" t="str">
        <f>IF($C1005="","",VLOOKUP($C1005,分類コード!$B$1:$C$10,2,0))</f>
        <v/>
      </c>
      <c r="F1005" s="30"/>
      <c r="G1005" s="28"/>
      <c r="H1005" s="11"/>
      <c r="I1005" s="28"/>
      <c r="M1005" s="31"/>
      <c r="N1005" s="31"/>
      <c r="O1005" s="31"/>
      <c r="P1005" s="31"/>
      <c r="Q1005" s="31"/>
      <c r="R1005" s="31"/>
      <c r="S1005" s="31"/>
      <c r="T1005" s="31"/>
      <c r="U1005" s="31"/>
      <c r="Y1005" s="31"/>
      <c r="Z1005" s="31"/>
      <c r="AA1005" s="31"/>
    </row>
    <row r="1006" spans="1:27" s="6" customFormat="1">
      <c r="A1006" s="31"/>
      <c r="B1006" s="31"/>
      <c r="C1006" s="31"/>
      <c r="D1006" s="31"/>
      <c r="E1006" s="114" t="str">
        <f>IF($C1006="","",VLOOKUP($C1006,分類コード!$B$1:$C$10,2,0))</f>
        <v/>
      </c>
      <c r="F1006" s="30"/>
      <c r="G1006" s="28"/>
      <c r="H1006" s="11"/>
      <c r="I1006" s="28"/>
      <c r="M1006" s="31"/>
      <c r="N1006" s="31"/>
      <c r="O1006" s="31"/>
      <c r="P1006" s="31"/>
      <c r="Q1006" s="31"/>
      <c r="R1006" s="31"/>
      <c r="S1006" s="31"/>
      <c r="T1006" s="31"/>
      <c r="U1006" s="31"/>
      <c r="Y1006" s="31"/>
      <c r="Z1006" s="31"/>
      <c r="AA1006" s="31"/>
    </row>
    <row r="1007" spans="1:27" s="6" customFormat="1">
      <c r="A1007" s="31"/>
      <c r="B1007" s="31"/>
      <c r="C1007" s="31"/>
      <c r="D1007" s="31"/>
      <c r="E1007" s="114" t="str">
        <f>IF($C1007="","",VLOOKUP($C1007,分類コード!$B$1:$C$10,2,0))</f>
        <v/>
      </c>
      <c r="F1007" s="30"/>
      <c r="G1007" s="28"/>
      <c r="H1007" s="11"/>
      <c r="I1007" s="28"/>
      <c r="M1007" s="31"/>
      <c r="N1007" s="31"/>
      <c r="O1007" s="31"/>
      <c r="P1007" s="31"/>
      <c r="Q1007" s="31"/>
      <c r="R1007" s="31"/>
      <c r="S1007" s="31"/>
      <c r="T1007" s="31"/>
      <c r="U1007" s="31"/>
      <c r="Y1007" s="31"/>
      <c r="Z1007" s="31"/>
      <c r="AA1007" s="31"/>
    </row>
    <row r="1008" spans="1:27" s="6" customFormat="1">
      <c r="A1008" s="31"/>
      <c r="B1008" s="31"/>
      <c r="C1008" s="31"/>
      <c r="D1008" s="31"/>
      <c r="E1008" s="114" t="str">
        <f>IF($C1008="","",VLOOKUP($C1008,分類コード!$B$1:$C$10,2,0))</f>
        <v/>
      </c>
      <c r="F1008" s="30"/>
      <c r="G1008" s="28"/>
      <c r="H1008" s="11"/>
      <c r="I1008" s="28"/>
      <c r="M1008" s="31"/>
      <c r="N1008" s="31"/>
      <c r="O1008" s="31"/>
      <c r="P1008" s="31"/>
      <c r="Q1008" s="31"/>
      <c r="R1008" s="31"/>
      <c r="S1008" s="31"/>
      <c r="T1008" s="31"/>
      <c r="U1008" s="31"/>
      <c r="Y1008" s="31"/>
      <c r="Z1008" s="31"/>
      <c r="AA1008" s="31"/>
    </row>
    <row r="1009" spans="1:27" s="6" customFormat="1">
      <c r="A1009" s="31"/>
      <c r="B1009" s="31"/>
      <c r="C1009" s="31"/>
      <c r="D1009" s="31"/>
      <c r="E1009" s="114" t="str">
        <f>IF($C1009="","",VLOOKUP($C1009,分類コード!$B$1:$C$10,2,0))</f>
        <v/>
      </c>
      <c r="F1009" s="30"/>
      <c r="G1009" s="28"/>
      <c r="H1009" s="11"/>
      <c r="I1009" s="28"/>
      <c r="M1009" s="31"/>
      <c r="N1009" s="31"/>
      <c r="O1009" s="31"/>
      <c r="P1009" s="31"/>
      <c r="Q1009" s="31"/>
      <c r="R1009" s="31"/>
      <c r="S1009" s="31"/>
      <c r="T1009" s="31"/>
      <c r="U1009" s="31"/>
      <c r="Y1009" s="31"/>
      <c r="Z1009" s="31"/>
      <c r="AA1009" s="31"/>
    </row>
    <row r="1010" spans="1:27" s="6" customFormat="1">
      <c r="A1010" s="31"/>
      <c r="B1010" s="31"/>
      <c r="C1010" s="31"/>
      <c r="D1010" s="31"/>
      <c r="E1010" s="114" t="str">
        <f>IF($C1010="","",VLOOKUP($C1010,分類コード!$B$1:$C$10,2,0))</f>
        <v/>
      </c>
      <c r="F1010" s="30"/>
      <c r="G1010" s="28"/>
      <c r="H1010" s="11"/>
      <c r="I1010" s="28"/>
      <c r="M1010" s="31"/>
      <c r="N1010" s="31"/>
      <c r="O1010" s="31"/>
      <c r="P1010" s="31"/>
      <c r="Q1010" s="31"/>
      <c r="R1010" s="31"/>
      <c r="S1010" s="31"/>
      <c r="T1010" s="31"/>
      <c r="U1010" s="31"/>
      <c r="Y1010" s="31"/>
      <c r="Z1010" s="31"/>
      <c r="AA1010" s="31"/>
    </row>
    <row r="1011" spans="1:27" s="6" customFormat="1">
      <c r="A1011" s="31"/>
      <c r="B1011" s="31"/>
      <c r="C1011" s="31"/>
      <c r="D1011" s="31"/>
      <c r="E1011" s="114" t="str">
        <f>IF($C1011="","",VLOOKUP($C1011,分類コード!$B$1:$C$10,2,0))</f>
        <v/>
      </c>
      <c r="F1011" s="30"/>
      <c r="G1011" s="28"/>
      <c r="H1011" s="11"/>
      <c r="I1011" s="28"/>
      <c r="M1011" s="31"/>
      <c r="N1011" s="31"/>
      <c r="O1011" s="31"/>
      <c r="P1011" s="31"/>
      <c r="Q1011" s="31"/>
      <c r="R1011" s="31"/>
      <c r="S1011" s="31"/>
      <c r="T1011" s="31"/>
      <c r="U1011" s="31"/>
      <c r="Y1011" s="31"/>
      <c r="Z1011" s="31"/>
      <c r="AA1011" s="31"/>
    </row>
    <row r="1012" spans="1:27" s="6" customFormat="1">
      <c r="A1012" s="31"/>
      <c r="B1012" s="31"/>
      <c r="C1012" s="31"/>
      <c r="D1012" s="31"/>
      <c r="E1012" s="114" t="str">
        <f>IF($C1012="","",VLOOKUP($C1012,分類コード!$B$1:$C$10,2,0))</f>
        <v/>
      </c>
      <c r="F1012" s="30"/>
      <c r="G1012" s="28"/>
      <c r="H1012" s="11"/>
      <c r="I1012" s="28"/>
      <c r="M1012" s="31"/>
      <c r="N1012" s="31"/>
      <c r="O1012" s="31"/>
      <c r="P1012" s="31"/>
      <c r="Q1012" s="31"/>
      <c r="R1012" s="31"/>
      <c r="S1012" s="31"/>
      <c r="T1012" s="31"/>
      <c r="U1012" s="31"/>
      <c r="Y1012" s="31"/>
      <c r="Z1012" s="31"/>
      <c r="AA1012" s="31"/>
    </row>
    <row r="1013" spans="1:27" s="6" customFormat="1">
      <c r="A1013" s="31"/>
      <c r="B1013" s="31"/>
      <c r="C1013" s="31"/>
      <c r="D1013" s="31"/>
      <c r="E1013" s="114" t="str">
        <f>IF($C1013="","",VLOOKUP($C1013,分類コード!$B$1:$C$10,2,0))</f>
        <v/>
      </c>
      <c r="F1013" s="30"/>
      <c r="G1013" s="28"/>
      <c r="H1013" s="11"/>
      <c r="I1013" s="28"/>
      <c r="M1013" s="31"/>
      <c r="N1013" s="31"/>
      <c r="O1013" s="31"/>
      <c r="P1013" s="31"/>
      <c r="Q1013" s="31"/>
      <c r="R1013" s="31"/>
      <c r="S1013" s="31"/>
      <c r="T1013" s="31"/>
      <c r="U1013" s="31"/>
      <c r="Y1013" s="31"/>
      <c r="Z1013" s="31"/>
      <c r="AA1013" s="31"/>
    </row>
    <row r="1014" spans="1:27" s="6" customFormat="1">
      <c r="A1014" s="31"/>
      <c r="B1014" s="31"/>
      <c r="C1014" s="31"/>
      <c r="D1014" s="31"/>
      <c r="E1014" s="114" t="str">
        <f>IF($C1014="","",VLOOKUP($C1014,分類コード!$B$1:$C$10,2,0))</f>
        <v/>
      </c>
      <c r="F1014" s="30"/>
      <c r="G1014" s="28"/>
      <c r="H1014" s="11"/>
      <c r="I1014" s="28"/>
      <c r="M1014" s="31"/>
      <c r="N1014" s="31"/>
      <c r="O1014" s="31"/>
      <c r="P1014" s="31"/>
      <c r="Q1014" s="31"/>
      <c r="R1014" s="31"/>
      <c r="S1014" s="31"/>
      <c r="T1014" s="31"/>
      <c r="U1014" s="31"/>
      <c r="Y1014" s="31"/>
      <c r="Z1014" s="31"/>
      <c r="AA1014" s="31"/>
    </row>
    <row r="1015" spans="1:27" s="6" customFormat="1">
      <c r="A1015" s="31"/>
      <c r="B1015" s="31"/>
      <c r="C1015" s="31"/>
      <c r="D1015" s="31"/>
      <c r="E1015" s="114" t="str">
        <f>IF($C1015="","",VLOOKUP($C1015,分類コード!$B$1:$C$10,2,0))</f>
        <v/>
      </c>
      <c r="F1015" s="30"/>
      <c r="G1015" s="28"/>
      <c r="H1015" s="11"/>
      <c r="I1015" s="28"/>
      <c r="M1015" s="31"/>
      <c r="N1015" s="31"/>
      <c r="O1015" s="31"/>
      <c r="P1015" s="31"/>
      <c r="Q1015" s="31"/>
      <c r="R1015" s="31"/>
      <c r="S1015" s="31"/>
      <c r="T1015" s="31"/>
      <c r="U1015" s="31"/>
      <c r="Y1015" s="31"/>
      <c r="Z1015" s="31"/>
      <c r="AA1015" s="31"/>
    </row>
    <row r="1016" spans="1:27" s="6" customFormat="1">
      <c r="A1016" s="31"/>
      <c r="B1016" s="31"/>
      <c r="C1016" s="31"/>
      <c r="D1016" s="31"/>
      <c r="E1016" s="114" t="str">
        <f>IF($C1016="","",VLOOKUP($C1016,分類コード!$B$1:$C$10,2,0))</f>
        <v/>
      </c>
      <c r="F1016" s="30"/>
      <c r="G1016" s="28"/>
      <c r="H1016" s="11"/>
      <c r="I1016" s="28"/>
      <c r="M1016" s="31"/>
      <c r="N1016" s="31"/>
      <c r="O1016" s="31"/>
      <c r="P1016" s="31"/>
      <c r="Q1016" s="31"/>
      <c r="R1016" s="31"/>
      <c r="S1016" s="31"/>
      <c r="T1016" s="31"/>
      <c r="U1016" s="31"/>
      <c r="Y1016" s="31"/>
      <c r="Z1016" s="31"/>
      <c r="AA1016" s="31"/>
    </row>
    <row r="1017" spans="1:27" s="6" customFormat="1">
      <c r="A1017" s="31"/>
      <c r="B1017" s="31"/>
      <c r="C1017" s="31"/>
      <c r="D1017" s="31"/>
      <c r="E1017" s="114" t="str">
        <f>IF($C1017="","",VLOOKUP($C1017,分類コード!$B$1:$C$10,2,0))</f>
        <v/>
      </c>
      <c r="F1017" s="30"/>
      <c r="G1017" s="28"/>
      <c r="H1017" s="11"/>
      <c r="I1017" s="28"/>
      <c r="M1017" s="31"/>
      <c r="N1017" s="31"/>
      <c r="O1017" s="31"/>
      <c r="P1017" s="31"/>
      <c r="Q1017" s="31"/>
      <c r="R1017" s="31"/>
      <c r="S1017" s="31"/>
      <c r="T1017" s="31"/>
      <c r="U1017" s="31"/>
      <c r="Y1017" s="31"/>
      <c r="Z1017" s="31"/>
      <c r="AA1017" s="31"/>
    </row>
    <row r="1018" spans="1:27" s="6" customFormat="1">
      <c r="A1018" s="31"/>
      <c r="B1018" s="31"/>
      <c r="C1018" s="31"/>
      <c r="D1018" s="31"/>
      <c r="E1018" s="114" t="str">
        <f>IF($C1018="","",VLOOKUP($C1018,分類コード!$B$1:$C$10,2,0))</f>
        <v/>
      </c>
      <c r="F1018" s="30"/>
      <c r="G1018" s="28"/>
      <c r="H1018" s="11"/>
      <c r="I1018" s="28"/>
      <c r="M1018" s="31"/>
      <c r="N1018" s="31"/>
      <c r="O1018" s="31"/>
      <c r="P1018" s="31"/>
      <c r="Q1018" s="31"/>
      <c r="R1018" s="31"/>
      <c r="S1018" s="31"/>
      <c r="T1018" s="31"/>
      <c r="U1018" s="31"/>
      <c r="Y1018" s="31"/>
      <c r="Z1018" s="31"/>
      <c r="AA1018" s="31"/>
    </row>
    <row r="1019" spans="1:27" s="6" customFormat="1">
      <c r="A1019" s="31"/>
      <c r="B1019" s="31"/>
      <c r="C1019" s="31"/>
      <c r="D1019" s="31"/>
      <c r="E1019" s="114" t="str">
        <f>IF($C1019="","",VLOOKUP($C1019,分類コード!$B$1:$C$10,2,0))</f>
        <v/>
      </c>
      <c r="F1019" s="30"/>
      <c r="G1019" s="28"/>
      <c r="H1019" s="11"/>
      <c r="I1019" s="28"/>
      <c r="M1019" s="31"/>
      <c r="N1019" s="31"/>
      <c r="O1019" s="31"/>
      <c r="P1019" s="31"/>
      <c r="Q1019" s="31"/>
      <c r="R1019" s="31"/>
      <c r="S1019" s="31"/>
      <c r="T1019" s="31"/>
      <c r="U1019" s="31"/>
      <c r="Y1019" s="31"/>
      <c r="Z1019" s="31"/>
      <c r="AA1019" s="31"/>
    </row>
    <row r="1020" spans="1:27" s="6" customFormat="1">
      <c r="A1020" s="31"/>
      <c r="B1020" s="31"/>
      <c r="C1020" s="31"/>
      <c r="D1020" s="31"/>
      <c r="E1020" s="114" t="str">
        <f>IF($C1020="","",VLOOKUP($C1020,分類コード!$B$1:$C$10,2,0))</f>
        <v/>
      </c>
      <c r="F1020" s="30"/>
      <c r="G1020" s="28"/>
      <c r="H1020" s="11"/>
      <c r="I1020" s="28"/>
      <c r="M1020" s="31"/>
      <c r="N1020" s="31"/>
      <c r="O1020" s="31"/>
      <c r="P1020" s="31"/>
      <c r="Q1020" s="31"/>
      <c r="R1020" s="31"/>
      <c r="S1020" s="31"/>
      <c r="T1020" s="31"/>
      <c r="U1020" s="31"/>
      <c r="Y1020" s="31"/>
      <c r="Z1020" s="31"/>
      <c r="AA1020" s="31"/>
    </row>
    <row r="1021" spans="1:27" s="6" customFormat="1">
      <c r="A1021" s="31"/>
      <c r="B1021" s="31"/>
      <c r="C1021" s="31"/>
      <c r="D1021" s="31"/>
      <c r="E1021" s="114" t="str">
        <f>IF($C1021="","",VLOOKUP($C1021,分類コード!$B$1:$C$10,2,0))</f>
        <v/>
      </c>
      <c r="F1021" s="30"/>
      <c r="G1021" s="28"/>
      <c r="H1021" s="11"/>
      <c r="I1021" s="28"/>
      <c r="M1021" s="31"/>
      <c r="N1021" s="31"/>
      <c r="O1021" s="31"/>
      <c r="P1021" s="31"/>
      <c r="Q1021" s="31"/>
      <c r="R1021" s="31"/>
      <c r="S1021" s="31"/>
      <c r="T1021" s="31"/>
      <c r="U1021" s="31"/>
      <c r="Y1021" s="31"/>
      <c r="Z1021" s="31"/>
      <c r="AA1021" s="31"/>
    </row>
    <row r="1022" spans="1:27" s="6" customFormat="1">
      <c r="A1022" s="31"/>
      <c r="B1022" s="31"/>
      <c r="C1022" s="31"/>
      <c r="D1022" s="31"/>
      <c r="E1022" s="114" t="str">
        <f>IF($C1022="","",VLOOKUP($C1022,分類コード!$B$1:$C$10,2,0))</f>
        <v/>
      </c>
      <c r="F1022" s="30"/>
      <c r="G1022" s="28"/>
      <c r="H1022" s="11"/>
      <c r="I1022" s="28"/>
      <c r="M1022" s="31"/>
      <c r="N1022" s="31"/>
      <c r="O1022" s="31"/>
      <c r="P1022" s="31"/>
      <c r="Q1022" s="31"/>
      <c r="R1022" s="31"/>
      <c r="S1022" s="31"/>
      <c r="T1022" s="31"/>
      <c r="U1022" s="31"/>
      <c r="Y1022" s="31"/>
      <c r="Z1022" s="31"/>
      <c r="AA1022" s="31"/>
    </row>
    <row r="1023" spans="1:27" s="6" customFormat="1">
      <c r="A1023" s="31"/>
      <c r="B1023" s="31"/>
      <c r="C1023" s="31"/>
      <c r="D1023" s="31"/>
      <c r="E1023" s="114" t="str">
        <f>IF($C1023="","",VLOOKUP($C1023,分類コード!$B$1:$C$10,2,0))</f>
        <v/>
      </c>
      <c r="F1023" s="30"/>
      <c r="G1023" s="28"/>
      <c r="H1023" s="11"/>
      <c r="I1023" s="28"/>
      <c r="M1023" s="31"/>
      <c r="N1023" s="31"/>
      <c r="O1023" s="31"/>
      <c r="P1023" s="31"/>
      <c r="Q1023" s="31"/>
      <c r="R1023" s="31"/>
      <c r="S1023" s="31"/>
      <c r="T1023" s="31"/>
      <c r="U1023" s="31"/>
      <c r="Y1023" s="31"/>
      <c r="Z1023" s="31"/>
      <c r="AA1023" s="31"/>
    </row>
    <row r="1024" spans="1:27" s="6" customFormat="1">
      <c r="A1024" s="31"/>
      <c r="B1024" s="31"/>
      <c r="C1024" s="31"/>
      <c r="D1024" s="31"/>
      <c r="E1024" s="114" t="str">
        <f>IF($C1024="","",VLOOKUP($C1024,分類コード!$B$1:$C$10,2,0))</f>
        <v/>
      </c>
      <c r="F1024" s="30"/>
      <c r="G1024" s="28"/>
      <c r="H1024" s="11"/>
      <c r="I1024" s="28"/>
      <c r="M1024" s="31"/>
      <c r="N1024" s="31"/>
      <c r="O1024" s="31"/>
      <c r="P1024" s="31"/>
      <c r="Q1024" s="31"/>
      <c r="R1024" s="31"/>
      <c r="S1024" s="31"/>
      <c r="T1024" s="31"/>
      <c r="U1024" s="31"/>
      <c r="Y1024" s="31"/>
      <c r="Z1024" s="31"/>
      <c r="AA1024" s="31"/>
    </row>
    <row r="1025" spans="1:27" s="6" customFormat="1">
      <c r="A1025" s="31"/>
      <c r="B1025" s="31"/>
      <c r="C1025" s="31"/>
      <c r="D1025" s="31"/>
      <c r="E1025" s="114" t="str">
        <f>IF($C1025="","",VLOOKUP($C1025,分類コード!$B$1:$C$10,2,0))</f>
        <v/>
      </c>
      <c r="F1025" s="30"/>
      <c r="G1025" s="28"/>
      <c r="H1025" s="11"/>
      <c r="I1025" s="28"/>
      <c r="M1025" s="31"/>
      <c r="N1025" s="31"/>
      <c r="O1025" s="31"/>
      <c r="P1025" s="31"/>
      <c r="Q1025" s="31"/>
      <c r="R1025" s="31"/>
      <c r="S1025" s="31"/>
      <c r="T1025" s="31"/>
      <c r="U1025" s="31"/>
      <c r="Y1025" s="31"/>
      <c r="Z1025" s="31"/>
      <c r="AA1025" s="31"/>
    </row>
    <row r="1026" spans="1:27" s="6" customFormat="1">
      <c r="A1026" s="31"/>
      <c r="B1026" s="31"/>
      <c r="C1026" s="31"/>
      <c r="D1026" s="31"/>
      <c r="E1026" s="114" t="str">
        <f>IF($C1026="","",VLOOKUP($C1026,分類コード!$B$1:$C$10,2,0))</f>
        <v/>
      </c>
      <c r="F1026" s="30"/>
      <c r="G1026" s="28"/>
      <c r="H1026" s="11"/>
      <c r="I1026" s="28"/>
      <c r="M1026" s="31"/>
      <c r="N1026" s="31"/>
      <c r="O1026" s="31"/>
      <c r="P1026" s="31"/>
      <c r="Q1026" s="31"/>
      <c r="R1026" s="31"/>
      <c r="S1026" s="31"/>
      <c r="T1026" s="31"/>
      <c r="U1026" s="31"/>
      <c r="Y1026" s="31"/>
      <c r="Z1026" s="31"/>
      <c r="AA1026" s="31"/>
    </row>
    <row r="1027" spans="1:27" s="6" customFormat="1">
      <c r="A1027" s="31"/>
      <c r="B1027" s="31"/>
      <c r="C1027" s="31"/>
      <c r="D1027" s="31"/>
      <c r="E1027" s="114" t="str">
        <f>IF($C1027="","",VLOOKUP($C1027,分類コード!$B$1:$C$10,2,0))</f>
        <v/>
      </c>
      <c r="F1027" s="30"/>
      <c r="G1027" s="28"/>
      <c r="H1027" s="11"/>
      <c r="I1027" s="28"/>
      <c r="M1027" s="31"/>
      <c r="N1027" s="31"/>
      <c r="O1027" s="31"/>
      <c r="P1027" s="31"/>
      <c r="Q1027" s="31"/>
      <c r="R1027" s="31"/>
      <c r="S1027" s="31"/>
      <c r="T1027" s="31"/>
      <c r="U1027" s="31"/>
      <c r="Y1027" s="31"/>
      <c r="Z1027" s="31"/>
      <c r="AA1027" s="31"/>
    </row>
    <row r="1028" spans="1:27" s="6" customFormat="1">
      <c r="A1028" s="31"/>
      <c r="B1028" s="31"/>
      <c r="C1028" s="31"/>
      <c r="D1028" s="31"/>
      <c r="E1028" s="114" t="str">
        <f>IF($C1028="","",VLOOKUP($C1028,分類コード!$B$1:$C$10,2,0))</f>
        <v/>
      </c>
      <c r="F1028" s="30"/>
      <c r="G1028" s="28"/>
      <c r="H1028" s="11"/>
      <c r="I1028" s="28"/>
      <c r="M1028" s="31"/>
      <c r="N1028" s="31"/>
      <c r="O1028" s="31"/>
      <c r="P1028" s="31"/>
      <c r="Q1028" s="31"/>
      <c r="R1028" s="31"/>
      <c r="S1028" s="31"/>
      <c r="T1028" s="31"/>
      <c r="U1028" s="31"/>
      <c r="Y1028" s="31"/>
      <c r="Z1028" s="31"/>
      <c r="AA1028" s="31"/>
    </row>
    <row r="1029" spans="1:27" s="6" customFormat="1">
      <c r="A1029" s="31"/>
      <c r="B1029" s="31"/>
      <c r="C1029" s="31"/>
      <c r="D1029" s="31"/>
      <c r="E1029" s="114" t="str">
        <f>IF($C1029="","",VLOOKUP($C1029,分類コード!$B$1:$C$10,2,0))</f>
        <v/>
      </c>
      <c r="F1029" s="30"/>
      <c r="G1029" s="28"/>
      <c r="H1029" s="11"/>
      <c r="I1029" s="28"/>
      <c r="M1029" s="31"/>
      <c r="N1029" s="31"/>
      <c r="O1029" s="31"/>
      <c r="P1029" s="31"/>
      <c r="Q1029" s="31"/>
      <c r="R1029" s="31"/>
      <c r="S1029" s="31"/>
      <c r="T1029" s="31"/>
      <c r="U1029" s="31"/>
      <c r="Y1029" s="31"/>
      <c r="Z1029" s="31"/>
      <c r="AA1029" s="31"/>
    </row>
    <row r="1030" spans="1:27" s="6" customFormat="1">
      <c r="A1030" s="31"/>
      <c r="B1030" s="31"/>
      <c r="C1030" s="31"/>
      <c r="D1030" s="31"/>
      <c r="E1030" s="114" t="str">
        <f>IF($C1030="","",VLOOKUP($C1030,分類コード!$B$1:$C$10,2,0))</f>
        <v/>
      </c>
      <c r="F1030" s="30"/>
      <c r="G1030" s="28"/>
      <c r="H1030" s="11"/>
      <c r="I1030" s="28"/>
      <c r="M1030" s="31"/>
      <c r="N1030" s="31"/>
      <c r="O1030" s="31"/>
      <c r="P1030" s="31"/>
      <c r="Q1030" s="31"/>
      <c r="R1030" s="31"/>
      <c r="S1030" s="31"/>
      <c r="T1030" s="31"/>
      <c r="U1030" s="31"/>
      <c r="Y1030" s="31"/>
      <c r="Z1030" s="31"/>
      <c r="AA1030" s="31"/>
    </row>
    <row r="1031" spans="1:27" s="6" customFormat="1">
      <c r="A1031" s="31"/>
      <c r="B1031" s="31"/>
      <c r="C1031" s="31"/>
      <c r="D1031" s="31"/>
      <c r="E1031" s="114" t="str">
        <f>IF($C1031="","",VLOOKUP($C1031,分類コード!$B$1:$C$10,2,0))</f>
        <v/>
      </c>
      <c r="F1031" s="30"/>
      <c r="G1031" s="28"/>
      <c r="H1031" s="11"/>
      <c r="I1031" s="28"/>
      <c r="M1031" s="31"/>
      <c r="N1031" s="31"/>
      <c r="O1031" s="31"/>
      <c r="P1031" s="31"/>
      <c r="Q1031" s="31"/>
      <c r="R1031" s="31"/>
      <c r="S1031" s="31"/>
      <c r="T1031" s="31"/>
      <c r="U1031" s="31"/>
      <c r="Y1031" s="31"/>
      <c r="Z1031" s="31"/>
      <c r="AA1031" s="31"/>
    </row>
    <row r="1032" spans="1:27" s="6" customFormat="1">
      <c r="A1032" s="31"/>
      <c r="B1032" s="31"/>
      <c r="C1032" s="31"/>
      <c r="D1032" s="31"/>
      <c r="E1032" s="114" t="str">
        <f>IF($C1032="","",VLOOKUP($C1032,分類コード!$B$1:$C$10,2,0))</f>
        <v/>
      </c>
      <c r="F1032" s="30"/>
      <c r="G1032" s="28"/>
      <c r="H1032" s="11"/>
      <c r="I1032" s="28"/>
      <c r="M1032" s="31"/>
      <c r="N1032" s="31"/>
      <c r="O1032" s="31"/>
      <c r="P1032" s="31"/>
      <c r="Q1032" s="31"/>
      <c r="R1032" s="31"/>
      <c r="S1032" s="31"/>
      <c r="T1032" s="31"/>
      <c r="U1032" s="31"/>
      <c r="Y1032" s="31"/>
      <c r="Z1032" s="31"/>
      <c r="AA1032" s="31"/>
    </row>
    <row r="1033" spans="1:27" s="6" customFormat="1">
      <c r="A1033" s="31"/>
      <c r="B1033" s="31"/>
      <c r="C1033" s="31"/>
      <c r="D1033" s="31"/>
      <c r="E1033" s="114" t="str">
        <f>IF($C1033="","",VLOOKUP($C1033,分類コード!$B$1:$C$10,2,0))</f>
        <v/>
      </c>
      <c r="F1033" s="30"/>
      <c r="G1033" s="28"/>
      <c r="H1033" s="11"/>
      <c r="I1033" s="28"/>
      <c r="M1033" s="31"/>
      <c r="N1033" s="31"/>
      <c r="O1033" s="31"/>
      <c r="P1033" s="31"/>
      <c r="Q1033" s="31"/>
      <c r="R1033" s="31"/>
      <c r="S1033" s="31"/>
      <c r="T1033" s="31"/>
      <c r="U1033" s="31"/>
      <c r="Y1033" s="31"/>
      <c r="Z1033" s="31"/>
      <c r="AA1033" s="31"/>
    </row>
    <row r="1034" spans="1:27" s="6" customFormat="1">
      <c r="A1034" s="31"/>
      <c r="B1034" s="31"/>
      <c r="C1034" s="31"/>
      <c r="D1034" s="31"/>
      <c r="E1034" s="114" t="str">
        <f>IF($C1034="","",VLOOKUP($C1034,分類コード!$B$1:$C$10,2,0))</f>
        <v/>
      </c>
      <c r="F1034" s="30"/>
      <c r="G1034" s="28"/>
      <c r="H1034" s="11"/>
      <c r="I1034" s="28"/>
      <c r="M1034" s="31"/>
      <c r="N1034" s="31"/>
      <c r="O1034" s="31"/>
      <c r="P1034" s="31"/>
      <c r="Q1034" s="31"/>
      <c r="R1034" s="31"/>
      <c r="S1034" s="31"/>
      <c r="T1034" s="31"/>
      <c r="U1034" s="31"/>
      <c r="Y1034" s="31"/>
      <c r="Z1034" s="31"/>
      <c r="AA1034" s="31"/>
    </row>
    <row r="1035" spans="1:27" s="6" customFormat="1">
      <c r="A1035" s="31"/>
      <c r="B1035" s="31"/>
      <c r="C1035" s="31"/>
      <c r="D1035" s="31"/>
      <c r="E1035" s="114" t="str">
        <f>IF($C1035="","",VLOOKUP($C1035,分類コード!$B$1:$C$10,2,0))</f>
        <v/>
      </c>
      <c r="F1035" s="30"/>
      <c r="G1035" s="28"/>
      <c r="H1035" s="11"/>
      <c r="I1035" s="28"/>
      <c r="M1035" s="31"/>
      <c r="N1035" s="31"/>
      <c r="O1035" s="31"/>
      <c r="P1035" s="31"/>
      <c r="Q1035" s="31"/>
      <c r="R1035" s="31"/>
      <c r="S1035" s="31"/>
      <c r="T1035" s="31"/>
      <c r="U1035" s="31"/>
      <c r="Y1035" s="31"/>
      <c r="Z1035" s="31"/>
      <c r="AA1035" s="31"/>
    </row>
    <row r="1036" spans="1:27" s="6" customFormat="1">
      <c r="A1036" s="31"/>
      <c r="B1036" s="31"/>
      <c r="C1036" s="31"/>
      <c r="D1036" s="31"/>
      <c r="E1036" s="114" t="str">
        <f>IF($C1036="","",VLOOKUP($C1036,分類コード!$B$1:$C$10,2,0))</f>
        <v/>
      </c>
      <c r="F1036" s="30"/>
      <c r="G1036" s="28"/>
      <c r="H1036" s="11"/>
      <c r="I1036" s="28"/>
      <c r="M1036" s="31"/>
      <c r="N1036" s="31"/>
      <c r="O1036" s="31"/>
      <c r="P1036" s="31"/>
      <c r="Q1036" s="31"/>
      <c r="R1036" s="31"/>
      <c r="S1036" s="31"/>
      <c r="T1036" s="31"/>
      <c r="U1036" s="31"/>
      <c r="Y1036" s="31"/>
      <c r="Z1036" s="31"/>
      <c r="AA1036" s="31"/>
    </row>
    <row r="1037" spans="1:27" s="6" customFormat="1">
      <c r="A1037" s="31"/>
      <c r="B1037" s="31"/>
      <c r="C1037" s="31"/>
      <c r="D1037" s="31"/>
      <c r="E1037" s="114" t="str">
        <f>IF($C1037="","",VLOOKUP($C1037,分類コード!$B$1:$C$10,2,0))</f>
        <v/>
      </c>
      <c r="F1037" s="30"/>
      <c r="G1037" s="28"/>
      <c r="H1037" s="11"/>
      <c r="I1037" s="28"/>
      <c r="M1037" s="31"/>
      <c r="N1037" s="31"/>
      <c r="O1037" s="31"/>
      <c r="P1037" s="31"/>
      <c r="Q1037" s="31"/>
      <c r="R1037" s="31"/>
      <c r="S1037" s="31"/>
      <c r="T1037" s="31"/>
      <c r="U1037" s="31"/>
      <c r="Y1037" s="31"/>
      <c r="Z1037" s="31"/>
      <c r="AA1037" s="31"/>
    </row>
    <row r="1038" spans="1:27" s="6" customFormat="1">
      <c r="A1038" s="31"/>
      <c r="B1038" s="31"/>
      <c r="C1038" s="31"/>
      <c r="D1038" s="31"/>
      <c r="E1038" s="114" t="str">
        <f>IF($C1038="","",VLOOKUP($C1038,分類コード!$B$1:$C$10,2,0))</f>
        <v/>
      </c>
      <c r="F1038" s="30"/>
      <c r="G1038" s="28"/>
      <c r="H1038" s="11"/>
      <c r="I1038" s="28"/>
      <c r="M1038" s="31"/>
      <c r="N1038" s="31"/>
      <c r="O1038" s="31"/>
      <c r="P1038" s="31"/>
      <c r="Q1038" s="31"/>
      <c r="R1038" s="31"/>
      <c r="S1038" s="31"/>
      <c r="T1038" s="31"/>
      <c r="U1038" s="31"/>
      <c r="Y1038" s="31"/>
      <c r="Z1038" s="31"/>
      <c r="AA1038" s="31"/>
    </row>
    <row r="1039" spans="1:27" s="6" customFormat="1">
      <c r="A1039" s="31"/>
      <c r="B1039" s="31"/>
      <c r="C1039" s="31"/>
      <c r="D1039" s="31"/>
      <c r="E1039" s="114" t="str">
        <f>IF($C1039="","",VLOOKUP($C1039,分類コード!$B$1:$C$10,2,0))</f>
        <v/>
      </c>
      <c r="F1039" s="30"/>
      <c r="G1039" s="28"/>
      <c r="H1039" s="11"/>
      <c r="I1039" s="28"/>
      <c r="M1039" s="31"/>
      <c r="N1039" s="31"/>
      <c r="O1039" s="31"/>
      <c r="P1039" s="31"/>
      <c r="Q1039" s="31"/>
      <c r="R1039" s="31"/>
      <c r="S1039" s="31"/>
      <c r="T1039" s="31"/>
      <c r="U1039" s="31"/>
      <c r="Y1039" s="31"/>
      <c r="Z1039" s="31"/>
      <c r="AA1039" s="31"/>
    </row>
    <row r="1040" spans="1:27" s="6" customFormat="1">
      <c r="A1040" s="31"/>
      <c r="B1040" s="31"/>
      <c r="C1040" s="31"/>
      <c r="D1040" s="31"/>
      <c r="E1040" s="114" t="str">
        <f>IF($C1040="","",VLOOKUP($C1040,分類コード!$B$1:$C$10,2,0))</f>
        <v/>
      </c>
      <c r="F1040" s="30"/>
      <c r="G1040" s="28"/>
      <c r="H1040" s="11"/>
      <c r="I1040" s="28"/>
      <c r="M1040" s="31"/>
      <c r="N1040" s="31"/>
      <c r="O1040" s="31"/>
      <c r="P1040" s="31"/>
      <c r="Q1040" s="31"/>
      <c r="R1040" s="31"/>
      <c r="S1040" s="31"/>
      <c r="T1040" s="31"/>
      <c r="U1040" s="31"/>
      <c r="Y1040" s="31"/>
      <c r="Z1040" s="31"/>
      <c r="AA1040" s="31"/>
    </row>
    <row r="1041" spans="1:27" s="6" customFormat="1">
      <c r="A1041" s="31"/>
      <c r="B1041" s="31"/>
      <c r="C1041" s="31"/>
      <c r="D1041" s="31"/>
      <c r="E1041" s="114" t="str">
        <f>IF($C1041="","",VLOOKUP($C1041,分類コード!$B$1:$C$10,2,0))</f>
        <v/>
      </c>
      <c r="F1041" s="30"/>
      <c r="G1041" s="28"/>
      <c r="H1041" s="11"/>
      <c r="I1041" s="28"/>
      <c r="M1041" s="31"/>
      <c r="N1041" s="31"/>
      <c r="O1041" s="31"/>
      <c r="P1041" s="31"/>
      <c r="Q1041" s="31"/>
      <c r="R1041" s="31"/>
      <c r="S1041" s="31"/>
      <c r="T1041" s="31"/>
      <c r="U1041" s="31"/>
      <c r="Y1041" s="31"/>
      <c r="Z1041" s="31"/>
      <c r="AA1041" s="31"/>
    </row>
    <row r="1042" spans="1:27" s="6" customFormat="1">
      <c r="A1042" s="31"/>
      <c r="B1042" s="31"/>
      <c r="C1042" s="31"/>
      <c r="D1042" s="31"/>
      <c r="E1042" s="114" t="str">
        <f>IF($C1042="","",VLOOKUP($C1042,分類コード!$B$1:$C$10,2,0))</f>
        <v/>
      </c>
      <c r="F1042" s="30"/>
      <c r="G1042" s="28"/>
      <c r="H1042" s="11"/>
      <c r="I1042" s="28"/>
      <c r="M1042" s="31"/>
      <c r="N1042" s="31"/>
      <c r="O1042" s="31"/>
      <c r="P1042" s="31"/>
      <c r="Q1042" s="31"/>
      <c r="R1042" s="31"/>
      <c r="S1042" s="31"/>
      <c r="T1042" s="31"/>
      <c r="U1042" s="31"/>
      <c r="Y1042" s="31"/>
      <c r="Z1042" s="31"/>
      <c r="AA1042" s="31"/>
    </row>
    <row r="1043" spans="1:27" s="6" customFormat="1">
      <c r="A1043" s="31"/>
      <c r="B1043" s="31"/>
      <c r="C1043" s="31"/>
      <c r="D1043" s="31"/>
      <c r="E1043" s="114" t="str">
        <f>IF($C1043="","",VLOOKUP($C1043,分類コード!$B$1:$C$10,2,0))</f>
        <v/>
      </c>
      <c r="F1043" s="30"/>
      <c r="G1043" s="28"/>
      <c r="H1043" s="11"/>
      <c r="I1043" s="28"/>
      <c r="M1043" s="31"/>
      <c r="N1043" s="31"/>
      <c r="O1043" s="31"/>
      <c r="P1043" s="31"/>
      <c r="Q1043" s="31"/>
      <c r="R1043" s="31"/>
      <c r="S1043" s="31"/>
      <c r="T1043" s="31"/>
      <c r="U1043" s="31"/>
      <c r="Y1043" s="31"/>
      <c r="Z1043" s="31"/>
      <c r="AA1043" s="31"/>
    </row>
    <row r="1044" spans="1:27" s="6" customFormat="1">
      <c r="A1044" s="31"/>
      <c r="B1044" s="31"/>
      <c r="C1044" s="31"/>
      <c r="D1044" s="31"/>
      <c r="E1044" s="114" t="str">
        <f>IF($C1044="","",VLOOKUP($C1044,分類コード!$B$1:$C$10,2,0))</f>
        <v/>
      </c>
      <c r="F1044" s="30"/>
      <c r="G1044" s="28"/>
      <c r="H1044" s="11"/>
      <c r="I1044" s="28"/>
      <c r="M1044" s="31"/>
      <c r="N1044" s="31"/>
      <c r="O1044" s="31"/>
      <c r="P1044" s="31"/>
      <c r="Q1044" s="31"/>
      <c r="R1044" s="31"/>
      <c r="S1044" s="31"/>
      <c r="T1044" s="31"/>
      <c r="U1044" s="31"/>
      <c r="Y1044" s="31"/>
      <c r="Z1044" s="31"/>
      <c r="AA1044" s="31"/>
    </row>
    <row r="1045" spans="1:27" s="6" customFormat="1">
      <c r="A1045" s="31"/>
      <c r="B1045" s="31"/>
      <c r="C1045" s="31"/>
      <c r="D1045" s="31"/>
      <c r="E1045" s="114" t="str">
        <f>IF($C1045="","",VLOOKUP($C1045,分類コード!$B$1:$C$10,2,0))</f>
        <v/>
      </c>
      <c r="F1045" s="30"/>
      <c r="G1045" s="28"/>
      <c r="H1045" s="11"/>
      <c r="I1045" s="28"/>
      <c r="M1045" s="31"/>
      <c r="N1045" s="31"/>
      <c r="O1045" s="31"/>
      <c r="P1045" s="31"/>
      <c r="Q1045" s="31"/>
      <c r="R1045" s="31"/>
      <c r="S1045" s="31"/>
      <c r="T1045" s="31"/>
      <c r="U1045" s="31"/>
      <c r="Y1045" s="31"/>
      <c r="Z1045" s="31"/>
      <c r="AA1045" s="31"/>
    </row>
    <row r="1046" spans="1:27" s="6" customFormat="1">
      <c r="A1046" s="31"/>
      <c r="B1046" s="31"/>
      <c r="C1046" s="31"/>
      <c r="D1046" s="31"/>
      <c r="E1046" s="114" t="str">
        <f>IF($C1046="","",VLOOKUP($C1046,分類コード!$B$1:$C$10,2,0))</f>
        <v/>
      </c>
      <c r="F1046" s="30"/>
      <c r="G1046" s="28"/>
      <c r="H1046" s="11"/>
      <c r="I1046" s="28"/>
      <c r="M1046" s="31"/>
      <c r="N1046" s="31"/>
      <c r="O1046" s="31"/>
      <c r="P1046" s="31"/>
      <c r="Q1046" s="31"/>
      <c r="R1046" s="31"/>
      <c r="S1046" s="31"/>
      <c r="T1046" s="31"/>
      <c r="U1046" s="31"/>
      <c r="Y1046" s="31"/>
      <c r="Z1046" s="31"/>
      <c r="AA1046" s="31"/>
    </row>
    <row r="1047" spans="1:27" s="6" customFormat="1">
      <c r="A1047" s="31"/>
      <c r="B1047" s="31"/>
      <c r="C1047" s="31"/>
      <c r="D1047" s="31"/>
      <c r="E1047" s="114" t="str">
        <f>IF($C1047="","",VLOOKUP($C1047,分類コード!$B$1:$C$10,2,0))</f>
        <v/>
      </c>
      <c r="F1047" s="30"/>
      <c r="G1047" s="28"/>
      <c r="H1047" s="11"/>
      <c r="I1047" s="28"/>
      <c r="M1047" s="31"/>
      <c r="N1047" s="31"/>
      <c r="O1047" s="31"/>
      <c r="P1047" s="31"/>
      <c r="Q1047" s="31"/>
      <c r="R1047" s="31"/>
      <c r="S1047" s="31"/>
      <c r="T1047" s="31"/>
      <c r="U1047" s="31"/>
      <c r="Y1047" s="31"/>
      <c r="Z1047" s="31"/>
      <c r="AA1047" s="31"/>
    </row>
    <row r="1048" spans="1:27" s="6" customFormat="1">
      <c r="A1048" s="31"/>
      <c r="B1048" s="31"/>
      <c r="C1048" s="31"/>
      <c r="D1048" s="31"/>
      <c r="E1048" s="114" t="str">
        <f>IF($C1048="","",VLOOKUP($C1048,分類コード!$B$1:$C$10,2,0))</f>
        <v/>
      </c>
      <c r="F1048" s="30"/>
      <c r="G1048" s="28"/>
      <c r="H1048" s="11"/>
      <c r="I1048" s="28"/>
      <c r="M1048" s="31"/>
      <c r="N1048" s="31"/>
      <c r="O1048" s="31"/>
      <c r="P1048" s="31"/>
      <c r="Q1048" s="31"/>
      <c r="R1048" s="31"/>
      <c r="S1048" s="31"/>
      <c r="T1048" s="31"/>
      <c r="U1048" s="31"/>
      <c r="Y1048" s="31"/>
      <c r="Z1048" s="31"/>
      <c r="AA1048" s="31"/>
    </row>
    <row r="1049" spans="1:27" s="6" customFormat="1">
      <c r="A1049" s="31"/>
      <c r="B1049" s="31"/>
      <c r="C1049" s="31"/>
      <c r="D1049" s="31"/>
      <c r="E1049" s="114" t="str">
        <f>IF($C1049="","",VLOOKUP($C1049,分類コード!$B$1:$C$10,2,0))</f>
        <v/>
      </c>
      <c r="F1049" s="30"/>
      <c r="G1049" s="28"/>
      <c r="H1049" s="11"/>
      <c r="I1049" s="28"/>
      <c r="M1049" s="31"/>
      <c r="N1049" s="31"/>
      <c r="O1049" s="31"/>
      <c r="P1049" s="31"/>
      <c r="Q1049" s="31"/>
      <c r="R1049" s="31"/>
      <c r="S1049" s="31"/>
      <c r="T1049" s="31"/>
      <c r="U1049" s="31"/>
      <c r="Y1049" s="31"/>
      <c r="Z1049" s="31"/>
      <c r="AA1049" s="31"/>
    </row>
    <row r="1050" spans="1:27" s="6" customFormat="1">
      <c r="A1050" s="31"/>
      <c r="B1050" s="31"/>
      <c r="C1050" s="31"/>
      <c r="D1050" s="31"/>
      <c r="E1050" s="114" t="str">
        <f>IF($C1050="","",VLOOKUP($C1050,分類コード!$B$1:$C$10,2,0))</f>
        <v/>
      </c>
      <c r="F1050" s="30"/>
      <c r="G1050" s="28"/>
      <c r="H1050" s="11"/>
      <c r="I1050" s="28"/>
      <c r="M1050" s="31"/>
      <c r="N1050" s="31"/>
      <c r="O1050" s="31"/>
      <c r="P1050" s="31"/>
      <c r="Q1050" s="31"/>
      <c r="R1050" s="31"/>
      <c r="S1050" s="31"/>
      <c r="T1050" s="31"/>
      <c r="U1050" s="31"/>
      <c r="Y1050" s="31"/>
      <c r="Z1050" s="31"/>
      <c r="AA1050" s="31"/>
    </row>
    <row r="1051" spans="1:27" s="6" customFormat="1">
      <c r="A1051" s="31"/>
      <c r="B1051" s="31"/>
      <c r="C1051" s="31"/>
      <c r="D1051" s="31"/>
      <c r="E1051" s="114" t="str">
        <f>IF($C1051="","",VLOOKUP($C1051,分類コード!$B$1:$C$10,2,0))</f>
        <v/>
      </c>
      <c r="F1051" s="30"/>
      <c r="G1051" s="28"/>
      <c r="H1051" s="11"/>
      <c r="I1051" s="28"/>
      <c r="M1051" s="31"/>
      <c r="N1051" s="31"/>
      <c r="O1051" s="31"/>
      <c r="P1051" s="31"/>
      <c r="Q1051" s="31"/>
      <c r="R1051" s="31"/>
      <c r="S1051" s="31"/>
      <c r="T1051" s="31"/>
      <c r="U1051" s="31"/>
      <c r="Y1051" s="31"/>
      <c r="Z1051" s="31"/>
      <c r="AA1051" s="31"/>
    </row>
    <row r="1052" spans="1:27" s="6" customFormat="1">
      <c r="A1052" s="31"/>
      <c r="B1052" s="31"/>
      <c r="C1052" s="31"/>
      <c r="D1052" s="31"/>
      <c r="E1052" s="114" t="str">
        <f>IF($C1052="","",VLOOKUP($C1052,分類コード!$B$1:$C$10,2,0))</f>
        <v/>
      </c>
      <c r="F1052" s="30"/>
      <c r="G1052" s="28"/>
      <c r="H1052" s="11"/>
      <c r="I1052" s="28"/>
      <c r="M1052" s="31"/>
      <c r="N1052" s="31"/>
      <c r="O1052" s="31"/>
      <c r="P1052" s="31"/>
      <c r="Q1052" s="31"/>
      <c r="R1052" s="31"/>
      <c r="S1052" s="31"/>
      <c r="T1052" s="31"/>
      <c r="U1052" s="31"/>
      <c r="Y1052" s="31"/>
      <c r="Z1052" s="31"/>
      <c r="AA1052" s="31"/>
    </row>
    <row r="1053" spans="1:27" s="6" customFormat="1">
      <c r="A1053" s="31"/>
      <c r="B1053" s="31"/>
      <c r="C1053" s="31"/>
      <c r="D1053" s="31"/>
      <c r="E1053" s="114" t="str">
        <f>IF($C1053="","",VLOOKUP($C1053,分類コード!$B$1:$C$10,2,0))</f>
        <v/>
      </c>
      <c r="F1053" s="30"/>
      <c r="G1053" s="28"/>
      <c r="H1053" s="11"/>
      <c r="I1053" s="28"/>
      <c r="M1053" s="31"/>
      <c r="N1053" s="31"/>
      <c r="O1053" s="31"/>
      <c r="P1053" s="31"/>
      <c r="Q1053" s="31"/>
      <c r="R1053" s="31"/>
      <c r="S1053" s="31"/>
      <c r="T1053" s="31"/>
      <c r="U1053" s="31"/>
      <c r="Y1053" s="31"/>
      <c r="Z1053" s="31"/>
      <c r="AA1053" s="31"/>
    </row>
  </sheetData>
  <sheetProtection algorithmName="SHA-512" hashValue="SVv9at7CetX8mqC+6tFejrwMWCtF0hifqi+/L71WEGc28NJ9HHuXiO6F0HFOukF0YNd5S5CvRMQmje0lW+6ehQ==" saltValue="5gDyIptAz3mFYrnXjz0bhA==" spinCount="100000" sheet="1" formatColumns="0"/>
  <mergeCells count="9">
    <mergeCell ref="A17:I17"/>
    <mergeCell ref="C3:D3"/>
    <mergeCell ref="F3:I3"/>
    <mergeCell ref="K3:L3"/>
    <mergeCell ref="M3:N3"/>
    <mergeCell ref="B4:D4"/>
    <mergeCell ref="K4:L4"/>
    <mergeCell ref="M4:N4"/>
    <mergeCell ref="G6:T14"/>
  </mergeCells>
  <phoneticPr fontId="5"/>
  <conditionalFormatting sqref="E248:E1005">
    <cfRule type="cellIs" dxfId="34" priority="39" operator="equal">
      <formula>"JAS構造材"</formula>
    </cfRule>
  </conditionalFormatting>
  <conditionalFormatting sqref="E1006:E1053">
    <cfRule type="cellIs" dxfId="33" priority="38" operator="equal">
      <formula>"JAS構造材"</formula>
    </cfRule>
  </conditionalFormatting>
  <conditionalFormatting sqref="E130:E151">
    <cfRule type="cellIs" dxfId="32" priority="2" operator="equal">
      <formula>"その他JAS構造材"</formula>
    </cfRule>
    <cfRule type="cellIs" dxfId="31" priority="3" operator="equal">
      <formula>"JAS製材"</formula>
    </cfRule>
    <cfRule type="cellIs" dxfId="30" priority="4" operator="equal">
      <formula>"JAS構造材"</formula>
    </cfRule>
    <cfRule type="cellIs" dxfId="29" priority="5" operator="equal">
      <formula>"県認証材等"</formula>
    </cfRule>
  </conditionalFormatting>
  <conditionalFormatting sqref="E132">
    <cfRule type="cellIs" dxfId="28" priority="1" operator="equal">
      <formula>"県認証材等"</formula>
    </cfRule>
  </conditionalFormatting>
  <conditionalFormatting sqref="E20:E41 E152:E247">
    <cfRule type="cellIs" dxfId="27" priority="27" operator="equal">
      <formula>"その他JAS構造材"</formula>
    </cfRule>
    <cfRule type="cellIs" dxfId="26" priority="28" operator="equal">
      <formula>"JAS製材"</formula>
    </cfRule>
    <cfRule type="cellIs" dxfId="25" priority="29" operator="equal">
      <formula>"JAS構造材"</formula>
    </cfRule>
    <cfRule type="cellIs" dxfId="24" priority="30" operator="equal">
      <formula>"県認証材等"</formula>
    </cfRule>
  </conditionalFormatting>
  <conditionalFormatting sqref="E22">
    <cfRule type="cellIs" dxfId="23" priority="26" operator="equal">
      <formula>"県認証材等"</formula>
    </cfRule>
  </conditionalFormatting>
  <conditionalFormatting sqref="E42:E63">
    <cfRule type="cellIs" dxfId="22" priority="22" operator="equal">
      <formula>"その他JAS構造材"</formula>
    </cfRule>
    <cfRule type="cellIs" dxfId="21" priority="23" operator="equal">
      <formula>"JAS製材"</formula>
    </cfRule>
    <cfRule type="cellIs" dxfId="20" priority="24" operator="equal">
      <formula>"JAS構造材"</formula>
    </cfRule>
    <cfRule type="cellIs" dxfId="19" priority="25" operator="equal">
      <formula>"県認証材等"</formula>
    </cfRule>
  </conditionalFormatting>
  <conditionalFormatting sqref="E44">
    <cfRule type="cellIs" dxfId="18" priority="21" operator="equal">
      <formula>"県認証材等"</formula>
    </cfRule>
  </conditionalFormatting>
  <conditionalFormatting sqref="E64:E85">
    <cfRule type="cellIs" dxfId="17" priority="17" operator="equal">
      <formula>"その他JAS構造材"</formula>
    </cfRule>
    <cfRule type="cellIs" dxfId="16" priority="18" operator="equal">
      <formula>"JAS製材"</formula>
    </cfRule>
    <cfRule type="cellIs" dxfId="15" priority="19" operator="equal">
      <formula>"JAS構造材"</formula>
    </cfRule>
    <cfRule type="cellIs" dxfId="14" priority="20" operator="equal">
      <formula>"県認証材等"</formula>
    </cfRule>
  </conditionalFormatting>
  <conditionalFormatting sqref="E66">
    <cfRule type="cellIs" dxfId="13" priority="16" operator="equal">
      <formula>"県認証材等"</formula>
    </cfRule>
  </conditionalFormatting>
  <conditionalFormatting sqref="E86:E107">
    <cfRule type="cellIs" dxfId="12" priority="12" operator="equal">
      <formula>"その他JAS構造材"</formula>
    </cfRule>
    <cfRule type="cellIs" dxfId="11" priority="13" operator="equal">
      <formula>"JAS製材"</formula>
    </cfRule>
    <cfRule type="cellIs" dxfId="10" priority="14" operator="equal">
      <formula>"JAS構造材"</formula>
    </cfRule>
    <cfRule type="cellIs" dxfId="9" priority="15" operator="equal">
      <formula>"県認証材等"</formula>
    </cfRule>
  </conditionalFormatting>
  <conditionalFormatting sqref="E88">
    <cfRule type="cellIs" dxfId="8" priority="11" operator="equal">
      <formula>"県認証材等"</formula>
    </cfRule>
  </conditionalFormatting>
  <conditionalFormatting sqref="E108:E129">
    <cfRule type="cellIs" dxfId="7" priority="7" operator="equal">
      <formula>"その他JAS構造材"</formula>
    </cfRule>
    <cfRule type="cellIs" dxfId="6" priority="8" operator="equal">
      <formula>"JAS製材"</formula>
    </cfRule>
    <cfRule type="cellIs" dxfId="5" priority="9" operator="equal">
      <formula>"JAS構造材"</formula>
    </cfRule>
    <cfRule type="cellIs" dxfId="4" priority="10" operator="equal">
      <formula>"県認証材等"</formula>
    </cfRule>
  </conditionalFormatting>
  <conditionalFormatting sqref="E110">
    <cfRule type="cellIs" dxfId="3" priority="6" operator="equal">
      <formula>"県認証材等"</formula>
    </cfRule>
  </conditionalFormatting>
  <dataValidations count="4">
    <dataValidation type="list" allowBlank="1" showInputMessage="1" showErrorMessage="1" sqref="X20:X247 M20:U1053 Y20:AA1053">
      <formula1>"対象,"</formula1>
    </dataValidation>
    <dataValidation type="list" allowBlank="1" showInputMessage="1" showErrorMessage="1" sqref="B20:B1053">
      <formula1>$B$9:$B$14</formula1>
    </dataValidation>
    <dataValidation type="custom" allowBlank="1" showInputMessage="1" showErrorMessage="1" sqref="I20:I1053 G248:G1053">
      <formula1>ROUND(G20,4)=G20</formula1>
    </dataValidation>
    <dataValidation type="custom" showInputMessage="1" showErrorMessage="1" sqref="G20:G247">
      <formula1>ROUND(G20,4)=G20</formula1>
    </dataValidation>
  </dataValidations>
  <pageMargins left="0.70866141732283472" right="0.70866141732283472" top="0.55118110236220474" bottom="0.55118110236220474" header="0.31496062992125984" footer="0.31496062992125984"/>
  <pageSetup paperSize="8" scale="53" fitToHeight="0" orientation="landscape" r:id="rId1"/>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分類コード!$I$1:$I$2</xm:f>
          </x14:formula1>
          <xm:sqref>E4</xm:sqref>
        </x14:dataValidation>
        <x14:dataValidation type="list" allowBlank="1" showInputMessage="1" showErrorMessage="1">
          <x14:formula1>
            <xm:f>分類コード!$B$1:$B$10</xm:f>
          </x14:formula1>
          <xm:sqref>C248:D1053</xm:sqref>
        </x14:dataValidation>
        <x14:dataValidation type="list" allowBlank="1" showInputMessage="1" showErrorMessage="1">
          <x14:formula1>
            <xm:f>分類コード!$E$1:$E$2</xm:f>
          </x14:formula1>
          <xm:sqref>D19:D247</xm:sqref>
        </x14:dataValidation>
        <x14:dataValidation type="list" allowBlank="1" showInputMessage="1" showErrorMessage="1">
          <x14:formula1>
            <xm:f>分類コード!$B$1:$B$11</xm:f>
          </x14:formula1>
          <xm:sqref>C19:C247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C95"/>
  <sheetViews>
    <sheetView view="pageBreakPreview" zoomScale="70" zoomScaleNormal="85" zoomScaleSheetLayoutView="70" workbookViewId="0">
      <selection activeCell="Y8" sqref="Y8"/>
    </sheetView>
  </sheetViews>
  <sheetFormatPr defaultRowHeight="18.75"/>
  <cols>
    <col min="1" max="1" width="9" style="3" customWidth="1"/>
    <col min="2" max="2" width="33.25" customWidth="1"/>
    <col min="3" max="3" width="11.625" style="246" customWidth="1"/>
    <col min="4" max="16" width="11.625" style="3" hidden="1" customWidth="1"/>
    <col min="17" max="17" width="11.625" style="3" customWidth="1"/>
    <col min="18" max="18" width="11.625" style="247" customWidth="1"/>
    <col min="19" max="19" width="11.625" style="248" customWidth="1"/>
    <col min="20" max="20" width="11.625" style="37" customWidth="1"/>
    <col min="22" max="22" width="12.625" customWidth="1"/>
    <col min="23" max="23" width="10.625" customWidth="1"/>
    <col min="24" max="24" width="19.375" customWidth="1"/>
    <col min="25" max="26" width="15.625" customWidth="1"/>
    <col min="27" max="27" width="16.375" customWidth="1"/>
    <col min="28" max="28" width="14.875" customWidth="1"/>
    <col min="29" max="29" width="13.25" customWidth="1"/>
  </cols>
  <sheetData>
    <row r="1" spans="1:29" ht="27" thickBot="1">
      <c r="A1" s="143" t="s">
        <v>75</v>
      </c>
      <c r="C1" s="34"/>
      <c r="D1" s="294"/>
      <c r="E1" s="294"/>
      <c r="F1" s="294"/>
      <c r="G1" s="294"/>
      <c r="H1" s="294"/>
      <c r="I1" s="294"/>
      <c r="J1" s="294"/>
      <c r="K1" s="294"/>
      <c r="L1" s="294"/>
      <c r="M1" s="294"/>
      <c r="N1" s="294"/>
      <c r="O1" s="294"/>
      <c r="P1" s="294"/>
      <c r="Q1" s="295" t="s">
        <v>324</v>
      </c>
      <c r="R1" s="35"/>
      <c r="S1" s="36"/>
    </row>
    <row r="2" spans="1:29" ht="19.5" thickBot="1">
      <c r="C2" s="3"/>
      <c r="D2" s="250"/>
      <c r="Q2" s="251" t="s">
        <v>107</v>
      </c>
      <c r="R2" s="418">
        <f>交付申請入力データ!M3</f>
        <v>0</v>
      </c>
      <c r="S2" s="419"/>
      <c r="T2" s="419"/>
      <c r="U2" s="419"/>
      <c r="V2" s="419"/>
      <c r="W2" s="420"/>
      <c r="X2" s="99"/>
      <c r="Y2" s="99"/>
      <c r="Z2" s="99"/>
      <c r="AA2" s="100"/>
      <c r="AB2" s="101"/>
      <c r="AC2" s="102"/>
    </row>
    <row r="3" spans="1:29" ht="19.5" thickBot="1">
      <c r="C3" s="3"/>
      <c r="Q3" s="252" t="s">
        <v>41</v>
      </c>
      <c r="R3" s="772">
        <f>交付申請入力データ!C3</f>
        <v>0</v>
      </c>
      <c r="S3" s="773"/>
      <c r="T3" s="773"/>
      <c r="U3" s="773"/>
      <c r="V3" s="773"/>
      <c r="W3" s="774"/>
      <c r="X3" s="269" t="s">
        <v>42</v>
      </c>
      <c r="Y3" s="418">
        <f>交付申請入力データ!F3</f>
        <v>0</v>
      </c>
      <c r="Z3" s="419"/>
      <c r="AA3" s="419"/>
      <c r="AB3" s="419"/>
      <c r="AC3" s="420"/>
    </row>
    <row r="4" spans="1:29" ht="24.75" customHeight="1" thickBot="1">
      <c r="V4" s="446" t="s">
        <v>328</v>
      </c>
      <c r="W4" s="446"/>
      <c r="X4" s="446"/>
    </row>
    <row r="5" spans="1:29" s="1" customFormat="1" ht="22.5" customHeight="1" thickBot="1">
      <c r="A5" s="41"/>
      <c r="B5" s="103" t="s">
        <v>109</v>
      </c>
      <c r="C5" s="113">
        <f>交付申請入力データ!$B$9</f>
        <v>0</v>
      </c>
      <c r="D5" s="41"/>
      <c r="E5" s="41"/>
      <c r="F5" s="41"/>
      <c r="G5" s="41"/>
      <c r="H5" s="41"/>
      <c r="I5" s="41"/>
      <c r="J5" s="41"/>
      <c r="K5" s="41"/>
      <c r="L5" s="41"/>
      <c r="M5" s="41"/>
      <c r="N5" s="41"/>
      <c r="O5" s="41"/>
      <c r="P5" s="41"/>
      <c r="Q5" s="41"/>
      <c r="R5" s="43"/>
      <c r="S5" s="44"/>
      <c r="T5" s="45"/>
      <c r="V5" s="425"/>
      <c r="W5" s="425"/>
      <c r="X5" s="425"/>
    </row>
    <row r="6" spans="1:29" s="49" customFormat="1" ht="28.5" customHeight="1" thickBot="1">
      <c r="A6" s="454" t="s">
        <v>77</v>
      </c>
      <c r="B6" s="455"/>
      <c r="C6" s="46" t="s">
        <v>66</v>
      </c>
      <c r="D6" s="47" t="s">
        <v>67</v>
      </c>
      <c r="E6" s="198" t="s">
        <v>78</v>
      </c>
      <c r="F6" s="198" t="s">
        <v>79</v>
      </c>
      <c r="G6" s="198" t="s">
        <v>80</v>
      </c>
      <c r="H6" s="198" t="s">
        <v>81</v>
      </c>
      <c r="I6" s="198" t="s">
        <v>82</v>
      </c>
      <c r="J6" s="198" t="s">
        <v>83</v>
      </c>
      <c r="K6" s="198" t="s">
        <v>84</v>
      </c>
      <c r="L6" s="198" t="s">
        <v>85</v>
      </c>
      <c r="M6" s="198" t="s">
        <v>86</v>
      </c>
      <c r="N6" s="198" t="s">
        <v>87</v>
      </c>
      <c r="O6" s="198" t="s">
        <v>88</v>
      </c>
      <c r="P6" s="198" t="s">
        <v>89</v>
      </c>
      <c r="Q6" s="47" t="s">
        <v>90</v>
      </c>
      <c r="R6" s="48" t="s">
        <v>91</v>
      </c>
      <c r="S6" s="456" t="s">
        <v>92</v>
      </c>
      <c r="T6" s="457"/>
      <c r="V6" s="447" t="s">
        <v>183</v>
      </c>
      <c r="W6" s="448"/>
      <c r="X6" s="449"/>
      <c r="Y6" s="400" t="s">
        <v>66</v>
      </c>
      <c r="Z6" s="392" t="s">
        <v>331</v>
      </c>
      <c r="AA6" s="452" t="s">
        <v>335</v>
      </c>
      <c r="AB6" s="452"/>
      <c r="AC6" s="453"/>
    </row>
    <row r="7" spans="1:29" ht="21" customHeight="1">
      <c r="A7" s="458" t="s">
        <v>302</v>
      </c>
      <c r="B7" s="180" t="s">
        <v>163</v>
      </c>
      <c r="C7" s="51">
        <f>SUMIFS(交付申請入力データ!$G$20:$G$1053,交付申請入力データ!$C$20:$C$1053,B7,交付申請入力データ!$B$20:$B$1053,交付申請出力結果!$C$5)</f>
        <v>0</v>
      </c>
      <c r="D7" s="52">
        <f>SUMIFS(交付申請入力データ!$H$20:$H$1053,交付申請入力データ!$C$20:$C$1053,B7,交付申請入力データ!$B$20:$B$1053,交付申請出力結果!$C$5)</f>
        <v>0</v>
      </c>
      <c r="E7" s="52">
        <f>IFERROR(交付申請入力データ!M$19*SUMIFS(交付申請入力データ!$G$20:$G$1053,交付申請入力データ!M$20:M$1053,"対象",交付申請入力データ!$C$20:$C$1053,交付申請出力結果!$B7,交付申請入力データ!$B$20:$B$1053,交付申請出力結果!$C$5)/SUMIF(交付申請入力データ!M$20:M$1053,"対象",交付申請入力データ!$G$20:$G$1053),0)</f>
        <v>0</v>
      </c>
      <c r="F7" s="52">
        <f>IFERROR(交付申請入力データ!N$19*SUMIFS(交付申請入力データ!$G$20:$G$1053,交付申請入力データ!N$20:N$1053,"対象",交付申請入力データ!$C$20:$C$1053,交付申請出力結果!$B7,交付申請入力データ!$B$20:$B$1053,交付申請出力結果!$C$5)/SUMIF(交付申請入力データ!N$20:N$1053,"対象",交付申請入力データ!$G$20:$G$1053),0)</f>
        <v>0</v>
      </c>
      <c r="G7" s="52">
        <f>IFERROR(交付申請入力データ!O$19*SUMIFS(交付申請入力データ!$G$20:$G$1053,交付申請入力データ!O$20:O$1053,"対象",交付申請入力データ!$C$20:$C$1053,交付申請出力結果!$B7,交付申請入力データ!$B$20:$B$1053,交付申請出力結果!$C$5)/SUMIF(交付申請入力データ!O$20:O$1053,"対象",交付申請入力データ!$G$20:$G$1053),0)</f>
        <v>0</v>
      </c>
      <c r="H7" s="52">
        <f>IFERROR(交付申請入力データ!P$19*SUMIFS(交付申請入力データ!$G$20:$G$1053,交付申請入力データ!P$20:P$1053,"対象",交付申請入力データ!$C$20:$C$1053,交付申請出力結果!$B7,交付申請入力データ!$B$20:$B$1053,交付申請出力結果!$C$5)/SUMIF(交付申請入力データ!P$20:P$1053,"対象",交付申請入力データ!$G$20:$G$1053),0)</f>
        <v>0</v>
      </c>
      <c r="I7" s="52">
        <f>IFERROR(交付申請入力データ!Q$19*SUMIFS(交付申請入力データ!$G$20:$G$1053,交付申請入力データ!Q$20:Q$1053,"対象",交付申請入力データ!$C$20:$C$1053,交付申請出力結果!$B7,交付申請入力データ!$B$20:$B$1053,交付申請出力結果!$C$5)/SUMIF(交付申請入力データ!Q$20:Q$1053,"対象",交付申請入力データ!$G$20:$G$1053),0)</f>
        <v>0</v>
      </c>
      <c r="J7" s="52">
        <f>IFERROR(交付申請入力データ!R$19*SUMIFS(交付申請入力データ!$G$20:$G$1053,交付申請入力データ!R$20:R$1053,"対象",交付申請入力データ!$C$20:$C$1053,交付申請出力結果!$B7,交付申請入力データ!$B$20:$B$1053,交付申請出力結果!$C$5)/SUMIF(交付申請入力データ!R$20:R$1053,"対象",交付申請入力データ!$G$20:$G$1053),0)</f>
        <v>0</v>
      </c>
      <c r="K7" s="52">
        <f>IFERROR(交付申請入力データ!S$19*SUMIFS(交付申請入力データ!$G$20:$G$1053,交付申請入力データ!S$20:S$1053,"対象",交付申請入力データ!$C$20:$C$1053,交付申請出力結果!$B7,交付申請入力データ!$B$20:$B$1053,交付申請出力結果!$C$5)/SUMIF(交付申請入力データ!S$20:S$1053,"対象",交付申請入力データ!$G$20:$G$1053),0)</f>
        <v>0</v>
      </c>
      <c r="L7" s="52">
        <f>IFERROR(交付申請入力データ!T$19*SUMIFS(交付申請入力データ!$G$20:$G$1053,交付申請入力データ!T$20:T$1053,"対象",交付申請入力データ!$C$20:$C$1053,交付申請出力結果!$B7,交付申請入力データ!$B$20:$B$1053,交付申請出力結果!$C$5)/SUMIF(交付申請入力データ!T$20:T$1053,"対象",交付申請入力データ!$G$20:$G$1053),0)</f>
        <v>0</v>
      </c>
      <c r="M7" s="52">
        <f>IFERROR(交付申請入力データ!U$19*SUMIFS(交付申請入力データ!$G$20:$G$1053,交付申請入力データ!U$20:U$1053,"対象",交付申請入力データ!$C$20:$C$1053,交付申請出力結果!$B7,交付申請入力データ!$B$20:$B$1053,交付申請出力結果!$C$5)/SUMIF(交付申請入力データ!U$20:U$1053,"対象",交付申請入力データ!$G$20:$G$1053),0)</f>
        <v>0</v>
      </c>
      <c r="N7" s="52">
        <f>IFERROR(交付申請入力データ!Y$19*SUMIFS(交付申請入力データ!$G$20:$G$1053,交付申請入力データ!Y$20:Y$1053,"対象",交付申請入力データ!$C$20:$C$1053,交付申請出力結果!$B7,交付申請入力データ!$B$20:$B$1053,交付申請出力結果!$C$5)/SUMIF(交付申請入力データ!Y$20:Y$1053,"対象",交付申請入力データ!$G$20:$G$1053),0)</f>
        <v>0</v>
      </c>
      <c r="O7" s="52">
        <f>IFERROR(交付申請入力データ!Z$19*SUMIFS(交付申請入力データ!$G$20:$G$1053,交付申請入力データ!Z$20:Z$1053,"対象",交付申請入力データ!$C$20:$C$1053,交付申請出力結果!$B7,交付申請入力データ!$B$20:$B$1053,交付申請出力結果!$C$5)/SUMIF(交付申請入力データ!Z$20:Z$1053,"対象",交付申請入力データ!$G$20:$G$1053),0)</f>
        <v>0</v>
      </c>
      <c r="P7" s="52">
        <f>IFERROR(交付申請入力データ!AA$19*SUMIFS(交付申請入力データ!$G$20:$G$1053,交付申請入力データ!AA$20:AA$1053,"対象",交付申請入力データ!$C$20:$C$1053,交付申請出力結果!$B7,交付申請入力データ!$B$20:$B$1053,交付申請出力結果!$C$5)/SUMIF(交付申請入力データ!AA$20:AA$1053,"対象",交付申請入力データ!$G$20:$G$1053),0)</f>
        <v>0</v>
      </c>
      <c r="Q7" s="52">
        <f t="shared" ref="Q7:Q18" si="0">SUM(D7:P7)</f>
        <v>0</v>
      </c>
      <c r="R7" s="53">
        <f>IFERROR(VLOOKUP($C$5,交付申請入力データ!$B$9:$E$14,4,0),0)</f>
        <v>0</v>
      </c>
      <c r="S7" s="54">
        <f>ROUNDDOWN(Q7*R7,0)</f>
        <v>0</v>
      </c>
      <c r="T7" s="460">
        <f>SUM(S7:S15)</f>
        <v>0</v>
      </c>
      <c r="V7" s="481" t="s">
        <v>329</v>
      </c>
      <c r="W7" s="482"/>
      <c r="X7" s="482"/>
      <c r="Y7" s="399">
        <f>SUMIF(B:B,B7,C:C)+SUMIF(B:B,B8,C:C)+SUMIF(B:B,B9,C:C)+SUMIF(B:B,B10,C:C)+Y13</f>
        <v>0</v>
      </c>
      <c r="Z7" s="393" t="s">
        <v>332</v>
      </c>
      <c r="AA7" s="450" t="s">
        <v>333</v>
      </c>
      <c r="AB7" s="450"/>
      <c r="AC7" s="451"/>
    </row>
    <row r="8" spans="1:29" ht="21" customHeight="1" thickBot="1">
      <c r="A8" s="459"/>
      <c r="B8" s="173" t="s">
        <v>167</v>
      </c>
      <c r="C8" s="56">
        <f>SUMIFS(交付申請入力データ!$G$20:$G$1053,交付申請入力データ!$C$20:$C$1053,B8,交付申請入力データ!$B$20:$B$1053,交付申請出力結果!$C$5)</f>
        <v>0</v>
      </c>
      <c r="D8" s="57">
        <f>SUMIFS(交付申請入力データ!$H$20:$H$1053,交付申請入力データ!$C$20:$C$1053,B8,交付申請入力データ!$B$20:$B$1053,交付申請出力結果!$C$5)</f>
        <v>0</v>
      </c>
      <c r="E8" s="58">
        <f>IFERROR(交付申請入力データ!M$19*SUMIFS(交付申請入力データ!$G$20:$G$1053,交付申請入力データ!M$20:M$1053,"対象",交付申請入力データ!$C$20:$C$1053,交付申請出力結果!$B8,交付申請入力データ!$B$20:$B$1053,交付申請出力結果!$C$5)/SUMIF(交付申請入力データ!M$20:M$1053,"対象",交付申請入力データ!$G$20:$G$1053),0)</f>
        <v>0</v>
      </c>
      <c r="F8" s="58">
        <f>IFERROR(交付申請入力データ!N$19*SUMIFS(交付申請入力データ!$G$20:$G$1053,交付申請入力データ!N$20:N$1053,"対象",交付申請入力データ!$C$20:$C$1053,交付申請出力結果!$B8,交付申請入力データ!$B$20:$B$1053,交付申請出力結果!$C$5)/SUMIF(交付申請入力データ!N$20:N$1053,"対象",交付申請入力データ!$G$20:$G$1053),0)</f>
        <v>0</v>
      </c>
      <c r="G8" s="58">
        <f>IFERROR(交付申請入力データ!O$19*SUMIFS(交付申請入力データ!$G$20:$G$1053,交付申請入力データ!O$20:O$1053,"対象",交付申請入力データ!$C$20:$C$1053,交付申請出力結果!$B8,交付申請入力データ!$B$20:$B$1053,交付申請出力結果!$C$5)/SUMIF(交付申請入力データ!O$20:O$1053,"対象",交付申請入力データ!$G$20:$G$1053),0)</f>
        <v>0</v>
      </c>
      <c r="H8" s="58">
        <f>IFERROR(交付申請入力データ!P$19*SUMIFS(交付申請入力データ!$G$20:$G$1053,交付申請入力データ!P$20:P$1053,"対象",交付申請入力データ!$C$20:$C$1053,交付申請出力結果!$B8,交付申請入力データ!$B$20:$B$1053,交付申請出力結果!$C$5)/SUMIF(交付申請入力データ!P$20:P$1053,"対象",交付申請入力データ!$G$20:$G$1053),0)</f>
        <v>0</v>
      </c>
      <c r="I8" s="58">
        <f>IFERROR(交付申請入力データ!Q$19*SUMIFS(交付申請入力データ!$G$20:$G$1053,交付申請入力データ!Q$20:Q$1053,"対象",交付申請入力データ!$C$20:$C$1053,交付申請出力結果!$B8,交付申請入力データ!$B$20:$B$1053,交付申請出力結果!$C$5)/SUMIF(交付申請入力データ!Q$20:Q$1053,"対象",交付申請入力データ!$G$20:$G$1053),0)</f>
        <v>0</v>
      </c>
      <c r="J8" s="58">
        <f>IFERROR(交付申請入力データ!R$19*SUMIFS(交付申請入力データ!$G$20:$G$1053,交付申請入力データ!R$20:R$1053,"対象",交付申請入力データ!$C$20:$C$1053,交付申請出力結果!$B8,交付申請入力データ!$B$20:$B$1053,交付申請出力結果!$C$5)/SUMIF(交付申請入力データ!R$20:R$1053,"対象",交付申請入力データ!$G$20:$G$1053),0)</f>
        <v>0</v>
      </c>
      <c r="K8" s="58">
        <f>IFERROR(交付申請入力データ!S$19*SUMIFS(交付申請入力データ!$G$20:$G$1053,交付申請入力データ!S$20:S$1053,"対象",交付申請入力データ!$C$20:$C$1053,交付申請出力結果!$B8,交付申請入力データ!$B$20:$B$1053,交付申請出力結果!$C$5)/SUMIF(交付申請入力データ!S$20:S$1053,"対象",交付申請入力データ!$G$20:$G$1053),0)</f>
        <v>0</v>
      </c>
      <c r="L8" s="58">
        <f>IFERROR(交付申請入力データ!T$19*SUMIFS(交付申請入力データ!$G$20:$G$1053,交付申請入力データ!T$20:T$1053,"対象",交付申請入力データ!$C$20:$C$1053,交付申請出力結果!$B8,交付申請入力データ!$B$20:$B$1053,交付申請出力結果!$C$5)/SUMIF(交付申請入力データ!T$20:T$1053,"対象",交付申請入力データ!$G$20:$G$1053),0)</f>
        <v>0</v>
      </c>
      <c r="M8" s="58">
        <f>IFERROR(交付申請入力データ!U$19*SUMIFS(交付申請入力データ!$G$20:$G$1053,交付申請入力データ!U$20:U$1053,"対象",交付申請入力データ!$C$20:$C$1053,交付申請出力結果!$B8,交付申請入力データ!$B$20:$B$1053,交付申請出力結果!$C$5)/SUMIF(交付申請入力データ!U$20:U$1053,"対象",交付申請入力データ!$G$20:$G$1053),0)</f>
        <v>0</v>
      </c>
      <c r="N8" s="58">
        <f>IFERROR(交付申請入力データ!Y$19*SUMIFS(交付申請入力データ!$G$20:$G$1053,交付申請入力データ!Y$20:Y$1053,"対象",交付申請入力データ!$C$20:$C$1053,交付申請出力結果!$B8,交付申請入力データ!$B$20:$B$1053,交付申請出力結果!$C$5)/SUMIF(交付申請入力データ!Y$20:Y$1053,"対象",交付申請入力データ!$G$20:$G$1053),0)</f>
        <v>0</v>
      </c>
      <c r="O8" s="58">
        <f>IFERROR(交付申請入力データ!Z$19*SUMIFS(交付申請入力データ!$G$20:$G$1053,交付申請入力データ!Z$20:Z$1053,"対象",交付申請入力データ!$C$20:$C$1053,交付申請出力結果!$B8,交付申請入力データ!$B$20:$B$1053,交付申請出力結果!$C$5)/SUMIF(交付申請入力データ!Z$20:Z$1053,"対象",交付申請入力データ!$G$20:$G$1053),0)</f>
        <v>0</v>
      </c>
      <c r="P8" s="58">
        <f>IFERROR(交付申請入力データ!AA$19*SUMIFS(交付申請入力データ!$G$20:$G$1053,交付申請入力データ!AA$20:AA$1053,"対象",交付申請入力データ!$C$20:$C$1053,交付申請出力結果!$B8,交付申請入力データ!$B$20:$B$1053,交付申請出力結果!$C$5)/SUMIF(交付申請入力データ!AA$20:AA$1053,"対象",交付申請入力データ!$G$20:$G$1053),0)</f>
        <v>0</v>
      </c>
      <c r="Q8" s="57">
        <f t="shared" si="0"/>
        <v>0</v>
      </c>
      <c r="R8" s="59">
        <f>IFERROR(VLOOKUP($C$5,交付申請入力データ!$B$9:$E$14,4,0),0)</f>
        <v>0</v>
      </c>
      <c r="S8" s="60">
        <f>ROUNDDOWN(Q8*R8,0)</f>
        <v>0</v>
      </c>
      <c r="T8" s="461"/>
      <c r="V8" s="479" t="s">
        <v>330</v>
      </c>
      <c r="W8" s="480"/>
      <c r="X8" s="480"/>
      <c r="Y8" s="397">
        <f>SUMIF(B:B,B12,C:C)+SUMIF(B:B,B13,C:C)+SUMIF(B:B,B14,C:C)+SUMIF(B:B,B15,C:C)</f>
        <v>0</v>
      </c>
      <c r="Z8" s="398" t="str">
        <f>IF(Y7&gt;=Y8,"〇","×")</f>
        <v>〇</v>
      </c>
      <c r="AA8" s="396" t="str">
        <f>IF(Y8-Y7&lt;=0,"",Y8-Y7)</f>
        <v/>
      </c>
      <c r="AB8" s="394" t="s">
        <v>334</v>
      </c>
      <c r="AC8" s="395"/>
    </row>
    <row r="9" spans="1:29">
      <c r="A9" s="459"/>
      <c r="B9" s="173" t="s">
        <v>169</v>
      </c>
      <c r="C9" s="56">
        <f>SUMIFS(交付申請入力データ!$G$20:$G$1053,交付申請入力データ!$C$20:$C$1053,B9,交付申請入力データ!$B$20:$B$1053,交付申請出力結果!$C$5)</f>
        <v>0</v>
      </c>
      <c r="D9" s="57">
        <f>SUMIFS(交付申請入力データ!$H$20:$H$1053,交付申請入力データ!$C$20:$C$1053,B9,交付申請入力データ!$B$20:$B$1053,交付申請出力結果!$C$5)</f>
        <v>0</v>
      </c>
      <c r="E9" s="57">
        <f>IFERROR(交付申請入力データ!M$19*SUMIFS(交付申請入力データ!$G$20:$G$1053,交付申請入力データ!M$20:M$1053,"対象",交付申請入力データ!$C$20:$C$1053,交付申請出力結果!$B9,交付申請入力データ!$B$20:$B$1053,交付申請出力結果!$C$5)/SUMIF(交付申請入力データ!M$20:M$1053,"対象",交付申請入力データ!$G$20:$G$1053),0)</f>
        <v>0</v>
      </c>
      <c r="F9" s="57">
        <f>IFERROR(交付申請入力データ!N$19*SUMIFS(交付申請入力データ!$G$20:$G$1053,交付申請入力データ!N$20:N$1053,"対象",交付申請入力データ!$C$20:$C$1053,交付申請出力結果!$B9,交付申請入力データ!$B$20:$B$1053,交付申請出力結果!$C$5)/SUMIF(交付申請入力データ!N$20:N$1053,"対象",交付申請入力データ!$G$20:$G$1053),0)</f>
        <v>0</v>
      </c>
      <c r="G9" s="57">
        <f>IFERROR(交付申請入力データ!O$19*SUMIFS(交付申請入力データ!$G$20:$G$1053,交付申請入力データ!O$20:O$1053,"対象",交付申請入力データ!$C$20:$C$1053,交付申請出力結果!$B9,交付申請入力データ!$B$20:$B$1053,交付申請出力結果!$C$5)/SUMIF(交付申請入力データ!O$20:O$1053,"対象",交付申請入力データ!$G$20:$G$1053),0)</f>
        <v>0</v>
      </c>
      <c r="H9" s="57">
        <f>IFERROR(交付申請入力データ!P$19*SUMIFS(交付申請入力データ!$G$20:$G$1053,交付申請入力データ!P$20:P$1053,"対象",交付申請入力データ!$C$20:$C$1053,交付申請出力結果!$B9,交付申請入力データ!$B$20:$B$1053,交付申請出力結果!$C$5)/SUMIF(交付申請入力データ!P$20:P$1053,"対象",交付申請入力データ!$G$20:$G$1053),0)</f>
        <v>0</v>
      </c>
      <c r="I9" s="57">
        <f>IFERROR(交付申請入力データ!Q$19*SUMIFS(交付申請入力データ!$G$20:$G$1053,交付申請入力データ!Q$20:Q$1053,"対象",交付申請入力データ!$C$20:$C$1053,交付申請出力結果!$B9,交付申請入力データ!$B$20:$B$1053,交付申請出力結果!$C$5)/SUMIF(交付申請入力データ!Q$20:Q$1053,"対象",交付申請入力データ!$G$20:$G$1053),0)</f>
        <v>0</v>
      </c>
      <c r="J9" s="57">
        <f>IFERROR(交付申請入力データ!R$19*SUMIFS(交付申請入力データ!$G$20:$G$1053,交付申請入力データ!R$20:R$1053,"対象",交付申請入力データ!$C$20:$C$1053,交付申請出力結果!$B9,交付申請入力データ!$B$20:$B$1053,交付申請出力結果!$C$5)/SUMIF(交付申請入力データ!R$20:R$1053,"対象",交付申請入力データ!$G$20:$G$1053),0)</f>
        <v>0</v>
      </c>
      <c r="K9" s="57">
        <f>IFERROR(交付申請入力データ!S$19*SUMIFS(交付申請入力データ!$G$20:$G$1053,交付申請入力データ!S$20:S$1053,"対象",交付申請入力データ!$C$20:$C$1053,交付申請出力結果!$B9,交付申請入力データ!$B$20:$B$1053,交付申請出力結果!$C$5)/SUMIF(交付申請入力データ!S$20:S$1053,"対象",交付申請入力データ!$G$20:$G$1053),0)</f>
        <v>0</v>
      </c>
      <c r="L9" s="57">
        <f>IFERROR(交付申請入力データ!T$19*SUMIFS(交付申請入力データ!$G$20:$G$1053,交付申請入力データ!T$20:T$1053,"対象",交付申請入力データ!$C$20:$C$1053,交付申請出力結果!$B9,交付申請入力データ!$B$20:$B$1053,交付申請出力結果!$C$5)/SUMIF(交付申請入力データ!T$20:T$1053,"対象",交付申請入力データ!$G$20:$G$1053),0)</f>
        <v>0</v>
      </c>
      <c r="M9" s="57">
        <f>IFERROR(交付申請入力データ!U$19*SUMIFS(交付申請入力データ!$G$20:$G$1053,交付申請入力データ!U$20:U$1053,"対象",交付申請入力データ!$C$20:$C$1053,交付申請出力結果!$B9,交付申請入力データ!$B$20:$B$1053,交付申請出力結果!$C$5)/SUMIF(交付申請入力データ!U$20:U$1053,"対象",交付申請入力データ!$G$20:$G$1053),0)</f>
        <v>0</v>
      </c>
      <c r="N9" s="57">
        <f>IFERROR(交付申請入力データ!Y$19*SUMIFS(交付申請入力データ!$G$20:$G$1053,交付申請入力データ!Y$20:Y$1053,"対象",交付申請入力データ!$C$20:$C$1053,交付申請出力結果!$B9,交付申請入力データ!$B$20:$B$1053,交付申請出力結果!$C$5)/SUMIF(交付申請入力データ!Y$20:Y$1053,"対象",交付申請入力データ!$G$20:$G$1053),0)</f>
        <v>0</v>
      </c>
      <c r="O9" s="57">
        <f>IFERROR(交付申請入力データ!Z$19*SUMIFS(交付申請入力データ!$G$20:$G$1053,交付申請入力データ!Z$20:Z$1053,"対象",交付申請入力データ!$C$20:$C$1053,交付申請出力結果!$B9,交付申請入力データ!$B$20:$B$1053,交付申請出力結果!$C$5)/SUMIF(交付申請入力データ!Z$20:Z$1053,"対象",交付申請入力データ!$G$20:$G$1053),0)</f>
        <v>0</v>
      </c>
      <c r="P9" s="57">
        <f>IFERROR(交付申請入力データ!AA$19*SUMIFS(交付申請入力データ!$G$20:$G$1053,交付申請入力データ!AA$20:AA$1053,"対象",交付申請入力データ!$C$20:$C$1053,交付申請出力結果!$B9,交付申請入力データ!$B$20:$B$1053,交付申請出力結果!$C$5)/SUMIF(交付申請入力データ!AA$20:AA$1053,"対象",交付申請入力データ!$G$20:$G$1053),0)</f>
        <v>0</v>
      </c>
      <c r="Q9" s="57">
        <f t="shared" si="0"/>
        <v>0</v>
      </c>
      <c r="R9" s="59">
        <f>IFERROR(VLOOKUP($C$5,交付申請入力データ!$B$9:$E$14,4,0),0)</f>
        <v>0</v>
      </c>
      <c r="S9" s="60">
        <f t="shared" ref="S9" si="1">ROUNDDOWN(Q9*R9,0)</f>
        <v>0</v>
      </c>
      <c r="T9" s="461"/>
    </row>
    <row r="10" spans="1:29" ht="19.5" customHeight="1" thickBot="1">
      <c r="A10" s="459"/>
      <c r="B10" s="173" t="s">
        <v>178</v>
      </c>
      <c r="C10" s="56">
        <f>SUMIFS(交付申請入力データ!$G$20:$G$1053,交付申請入力データ!$C$20:$C$1053,B10,交付申請入力データ!$B$20:$B$1053,交付申請出力結果!$C$5)</f>
        <v>0</v>
      </c>
      <c r="D10" s="57">
        <f>SUMIFS(交付申請入力データ!$H$20:$H$1053,交付申請入力データ!$C$20:$C$1053,B10,交付申請入力データ!$B$20:$B$1053,交付申請出力結果!$C$5)</f>
        <v>0</v>
      </c>
      <c r="E10" s="58">
        <f>IFERROR(交付申請入力データ!M$19*SUMIFS(交付申請入力データ!$G$20:$G$1053,交付申請入力データ!M$20:M$1053,"対象",交付申請入力データ!$C$20:$C$1053,交付申請出力結果!$B10,交付申請入力データ!$B$20:$B$1053,交付申請出力結果!$C$5)/SUMIF(交付申請入力データ!M$20:M$1053,"対象",交付申請入力データ!$G$20:$G$1053),0)</f>
        <v>0</v>
      </c>
      <c r="F10" s="58">
        <f>IFERROR(交付申請入力データ!N$19*SUMIFS(交付申請入力データ!$G$20:$G$1053,交付申請入力データ!N$20:N$1053,"対象",交付申請入力データ!$C$20:$C$1053,交付申請出力結果!$B10,交付申請入力データ!$B$20:$B$1053,交付申請出力結果!$C$5)/SUMIF(交付申請入力データ!N$20:N$1053,"対象",交付申請入力データ!$G$20:$G$1053),0)</f>
        <v>0</v>
      </c>
      <c r="G10" s="58">
        <f>IFERROR(交付申請入力データ!O$19*SUMIFS(交付申請入力データ!$G$20:$G$1053,交付申請入力データ!O$20:O$1053,"対象",交付申請入力データ!$C$20:$C$1053,交付申請出力結果!$B10,交付申請入力データ!$B$20:$B$1053,交付申請出力結果!$C$5)/SUMIF(交付申請入力データ!O$20:O$1053,"対象",交付申請入力データ!$G$20:$G$1053),0)</f>
        <v>0</v>
      </c>
      <c r="H10" s="58">
        <f>IFERROR(交付申請入力データ!P$19*SUMIFS(交付申請入力データ!$G$20:$G$1053,交付申請入力データ!P$20:P$1053,"対象",交付申請入力データ!$C$20:$C$1053,交付申請出力結果!$B10,交付申請入力データ!$B$20:$B$1053,交付申請出力結果!$C$5)/SUMIF(交付申請入力データ!P$20:P$1053,"対象",交付申請入力データ!$G$20:$G$1053),0)</f>
        <v>0</v>
      </c>
      <c r="I10" s="58">
        <f>IFERROR(交付申請入力データ!Q$19*SUMIFS(交付申請入力データ!$G$20:$G$1053,交付申請入力データ!Q$20:Q$1053,"対象",交付申請入力データ!$C$20:$C$1053,交付申請出力結果!$B10,交付申請入力データ!$B$20:$B$1053,交付申請出力結果!$C$5)/SUMIF(交付申請入力データ!Q$20:Q$1053,"対象",交付申請入力データ!$G$20:$G$1053),0)</f>
        <v>0</v>
      </c>
      <c r="J10" s="58">
        <f>IFERROR(交付申請入力データ!R$19*SUMIFS(交付申請入力データ!$G$20:$G$1053,交付申請入力データ!R$20:R$1053,"対象",交付申請入力データ!$C$20:$C$1053,交付申請出力結果!$B10,交付申請入力データ!$B$20:$B$1053,交付申請出力結果!$C$5)/SUMIF(交付申請入力データ!R$20:R$1053,"対象",交付申請入力データ!$G$20:$G$1053),0)</f>
        <v>0</v>
      </c>
      <c r="K10" s="58">
        <f>IFERROR(交付申請入力データ!S$19*SUMIFS(交付申請入力データ!$G$20:$G$1053,交付申請入力データ!S$20:S$1053,"対象",交付申請入力データ!$C$20:$C$1053,交付申請出力結果!$B10,交付申請入力データ!$B$20:$B$1053,交付申請出力結果!$C$5)/SUMIF(交付申請入力データ!S$20:S$1053,"対象",交付申請入力データ!$G$20:$G$1053),0)</f>
        <v>0</v>
      </c>
      <c r="L10" s="58">
        <f>IFERROR(交付申請入力データ!T$19*SUMIFS(交付申請入力データ!$G$20:$G$1053,交付申請入力データ!T$20:T$1053,"対象",交付申請入力データ!$C$20:$C$1053,交付申請出力結果!$B10,交付申請入力データ!$B$20:$B$1053,交付申請出力結果!$C$5)/SUMIF(交付申請入力データ!T$20:T$1053,"対象",交付申請入力データ!$G$20:$G$1053),0)</f>
        <v>0</v>
      </c>
      <c r="M10" s="58">
        <f>IFERROR(交付申請入力データ!U$19*SUMIFS(交付申請入力データ!$G$20:$G$1053,交付申請入力データ!U$20:U$1053,"対象",交付申請入力データ!$C$20:$C$1053,交付申請出力結果!$B10,交付申請入力データ!$B$20:$B$1053,交付申請出力結果!$C$5)/SUMIF(交付申請入力データ!U$20:U$1053,"対象",交付申請入力データ!$G$20:$G$1053),0)</f>
        <v>0</v>
      </c>
      <c r="N10" s="58">
        <f>IFERROR(交付申請入力データ!Y$19*SUMIFS(交付申請入力データ!$G$20:$G$1053,交付申請入力データ!Y$20:Y$1053,"対象",交付申請入力データ!$C$20:$C$1053,交付申請出力結果!$B10,交付申請入力データ!$B$20:$B$1053,交付申請出力結果!$C$5)/SUMIF(交付申請入力データ!Y$20:Y$1053,"対象",交付申請入力データ!$G$20:$G$1053),0)</f>
        <v>0</v>
      </c>
      <c r="O10" s="58">
        <f>IFERROR(交付申請入力データ!Z$19*SUMIFS(交付申請入力データ!$G$20:$G$1053,交付申請入力データ!Z$20:Z$1053,"対象",交付申請入力データ!$C$20:$C$1053,交付申請出力結果!$B10,交付申請入力データ!$B$20:$B$1053,交付申請出力結果!$C$5)/SUMIF(交付申請入力データ!Z$20:Z$1053,"対象",交付申請入力データ!$G$20:$G$1053),0)</f>
        <v>0</v>
      </c>
      <c r="P10" s="58">
        <f>IFERROR(交付申請入力データ!AA$19*SUMIFS(交付申請入力データ!$G$20:$G$1053,交付申請入力データ!AA$20:AA$1053,"対象",交付申請入力データ!$C$20:$C$1053,交付申請出力結果!$B10,交付申請入力データ!$B$20:$B$1053,交付申請出力結果!$C$5)/SUMIF(交付申請入力データ!AA$20:AA$1053,"対象",交付申請入力データ!$G$20:$G$1053),0)</f>
        <v>0</v>
      </c>
      <c r="Q10" s="57">
        <f t="shared" si="0"/>
        <v>0</v>
      </c>
      <c r="R10" s="59">
        <f>IFERROR(VLOOKUP($C$5,交付申請入力データ!$B$9:$E$14,4,0),0)</f>
        <v>0</v>
      </c>
      <c r="S10" s="60">
        <f t="shared" ref="S10:S17" si="2">ROUNDDOWN(Q10*R10,0)</f>
        <v>0</v>
      </c>
      <c r="T10" s="461"/>
      <c r="V10" s="50" t="s">
        <v>76</v>
      </c>
      <c r="W10" s="50"/>
      <c r="X10" s="50"/>
      <c r="Y10" s="50"/>
      <c r="Z10" s="50"/>
      <c r="AA10" s="49"/>
      <c r="AB10" s="49"/>
      <c r="AC10" s="49"/>
    </row>
    <row r="11" spans="1:29" ht="19.5" thickBot="1">
      <c r="A11" s="459"/>
      <c r="B11" s="173" t="s">
        <v>170</v>
      </c>
      <c r="C11" s="56">
        <f>SUMIFS(交付申請入力データ!$G$20:$G$1053,交付申請入力データ!$C$20:$C$1053,B11,交付申請入力データ!$B$20:$B$1053,交付申請出力結果!$C$5)</f>
        <v>0</v>
      </c>
      <c r="D11" s="57">
        <f>SUMIFS(交付申請入力データ!$H$20:$H$1053,交付申請入力データ!$C$20:$C$1053,B11,交付申請入力データ!$B$20:$B$1053,交付申請出力結果!$C$5)</f>
        <v>0</v>
      </c>
      <c r="E11" s="58">
        <f>IFERROR(交付申請入力データ!M$19*SUMIFS(交付申請入力データ!$G$20:$G$1053,交付申請入力データ!M$20:M$1053,"対象",交付申請入力データ!$C$20:$C$1053,交付申請出力結果!$B11,交付申請入力データ!$B$20:$B$1053,交付申請出力結果!$C$5)/SUMIF(交付申請入力データ!M$20:M$1053,"対象",交付申請入力データ!$G$20:$G$1053),0)</f>
        <v>0</v>
      </c>
      <c r="F11" s="58">
        <f>IFERROR(交付申請入力データ!N$19*SUMIFS(交付申請入力データ!$G$20:$G$1053,交付申請入力データ!N$20:N$1053,"対象",交付申請入力データ!$C$20:$C$1053,交付申請出力結果!$B11,交付申請入力データ!$B$20:$B$1053,交付申請出力結果!$C$5)/SUMIF(交付申請入力データ!N$20:N$1053,"対象",交付申請入力データ!$G$20:$G$1053),0)</f>
        <v>0</v>
      </c>
      <c r="G11" s="58">
        <f>IFERROR(交付申請入力データ!O$19*SUMIFS(交付申請入力データ!$G$20:$G$1053,交付申請入力データ!O$20:O$1053,"対象",交付申請入力データ!$C$20:$C$1053,交付申請出力結果!$B11,交付申請入力データ!$B$20:$B$1053,交付申請出力結果!$C$5)/SUMIF(交付申請入力データ!O$20:O$1053,"対象",交付申請入力データ!$G$20:$G$1053),0)</f>
        <v>0</v>
      </c>
      <c r="H11" s="58">
        <f>IFERROR(交付申請入力データ!P$19*SUMIFS(交付申請入力データ!$G$20:$G$1053,交付申請入力データ!P$20:P$1053,"対象",交付申請入力データ!$C$20:$C$1053,交付申請出力結果!$B11,交付申請入力データ!$B$20:$B$1053,交付申請出力結果!$C$5)/SUMIF(交付申請入力データ!P$20:P$1053,"対象",交付申請入力データ!$G$20:$G$1053),0)</f>
        <v>0</v>
      </c>
      <c r="I11" s="58">
        <f>IFERROR(交付申請入力データ!Q$19*SUMIFS(交付申請入力データ!$G$20:$G$1053,交付申請入力データ!Q$20:Q$1053,"対象",交付申請入力データ!$C$20:$C$1053,交付申請出力結果!$B11,交付申請入力データ!$B$20:$B$1053,交付申請出力結果!$C$5)/SUMIF(交付申請入力データ!Q$20:Q$1053,"対象",交付申請入力データ!$G$20:$G$1053),0)</f>
        <v>0</v>
      </c>
      <c r="J11" s="58">
        <f>IFERROR(交付申請入力データ!R$19*SUMIFS(交付申請入力データ!$G$20:$G$1053,交付申請入力データ!R$20:R$1053,"対象",交付申請入力データ!$C$20:$C$1053,交付申請出力結果!$B11,交付申請入力データ!$B$20:$B$1053,交付申請出力結果!$C$5)/SUMIF(交付申請入力データ!R$20:R$1053,"対象",交付申請入力データ!$G$20:$G$1053),0)</f>
        <v>0</v>
      </c>
      <c r="K11" s="58">
        <f>IFERROR(交付申請入力データ!S$19*SUMIFS(交付申請入力データ!$G$20:$G$1053,交付申請入力データ!S$20:S$1053,"対象",交付申請入力データ!$C$20:$C$1053,交付申請出力結果!$B11,交付申請入力データ!$B$20:$B$1053,交付申請出力結果!$C$5)/SUMIF(交付申請入力データ!S$20:S$1053,"対象",交付申請入力データ!$G$20:$G$1053),0)</f>
        <v>0</v>
      </c>
      <c r="L11" s="58">
        <f>IFERROR(交付申請入力データ!T$19*SUMIFS(交付申請入力データ!$G$20:$G$1053,交付申請入力データ!T$20:T$1053,"対象",交付申請入力データ!$C$20:$C$1053,交付申請出力結果!$B11,交付申請入力データ!$B$20:$B$1053,交付申請出力結果!$C$5)/SUMIF(交付申請入力データ!T$20:T$1053,"対象",交付申請入力データ!$G$20:$G$1053),0)</f>
        <v>0</v>
      </c>
      <c r="M11" s="58">
        <f>IFERROR(交付申請入力データ!U$19*SUMIFS(交付申請入力データ!$G$20:$G$1053,交付申請入力データ!U$20:U$1053,"対象",交付申請入力データ!$C$20:$C$1053,交付申請出力結果!$B11,交付申請入力データ!$B$20:$B$1053,交付申請出力結果!$C$5)/SUMIF(交付申請入力データ!U$20:U$1053,"対象",交付申請入力データ!$G$20:$G$1053),0)</f>
        <v>0</v>
      </c>
      <c r="N11" s="58">
        <f>IFERROR(交付申請入力データ!Y$19*SUMIFS(交付申請入力データ!$G$20:$G$1053,交付申請入力データ!Y$20:Y$1053,"対象",交付申請入力データ!$C$20:$C$1053,交付申請出力結果!$B11,交付申請入力データ!$B$20:$B$1053,交付申請出力結果!$C$5)/SUMIF(交付申請入力データ!Y$20:Y$1053,"対象",交付申請入力データ!$G$20:$G$1053),0)</f>
        <v>0</v>
      </c>
      <c r="O11" s="58">
        <f>IFERROR(交付申請入力データ!Z$19*SUMIFS(交付申請入力データ!$G$20:$G$1053,交付申請入力データ!Z$20:Z$1053,"対象",交付申請入力データ!$C$20:$C$1053,交付申請出力結果!$B11,交付申請入力データ!$B$20:$B$1053,交付申請出力結果!$C$5)/SUMIF(交付申請入力データ!Z$20:Z$1053,"対象",交付申請入力データ!$G$20:$G$1053),0)</f>
        <v>0</v>
      </c>
      <c r="P11" s="58">
        <f>IFERROR(交付申請入力データ!AA$19*SUMIFS(交付申請入力データ!$G$20:$G$1053,交付申請入力データ!AA$20:AA$1053,"対象",交付申請入力データ!$C$20:$C$1053,交付申請出力結果!$B11,交付申請入力データ!$B$20:$B$1053,交付申請出力結果!$C$5)/SUMIF(交付申請入力データ!AA$20:AA$1053,"対象",交付申請入力データ!$G$20:$G$1053),0)</f>
        <v>0</v>
      </c>
      <c r="Q11" s="57">
        <f t="shared" si="0"/>
        <v>0</v>
      </c>
      <c r="R11" s="59">
        <f>IFERROR(VLOOKUP($C$5,交付申請入力データ!$B$9:$E$14,4,0),0)</f>
        <v>0</v>
      </c>
      <c r="S11" s="60">
        <f t="shared" si="2"/>
        <v>0</v>
      </c>
      <c r="T11" s="461"/>
      <c r="V11" s="428" t="s">
        <v>298</v>
      </c>
      <c r="W11" s="429"/>
      <c r="X11" s="430"/>
      <c r="Y11" s="55" t="s">
        <v>66</v>
      </c>
      <c r="Z11" s="104" t="s">
        <v>93</v>
      </c>
      <c r="AA11" s="181" t="s">
        <v>113</v>
      </c>
    </row>
    <row r="12" spans="1:29" ht="18.75" customHeight="1">
      <c r="A12" s="459"/>
      <c r="B12" s="173" t="s">
        <v>171</v>
      </c>
      <c r="C12" s="56">
        <f>SUMIFS(交付申請入力データ!$G$20:$G$1053,交付申請入力データ!$C$20:$C$1053,B12,交付申請入力データ!$B$20:$B$1053,交付申請出力結果!$C$5)</f>
        <v>0</v>
      </c>
      <c r="D12" s="57">
        <f>SUMIFS(交付申請入力データ!$H$20:$H$1053,交付申請入力データ!$C$20:$C$1053,B12,交付申請入力データ!$B$20:$B$1053,交付申請出力結果!$C$5)</f>
        <v>0</v>
      </c>
      <c r="E12" s="58">
        <f>IFERROR(交付申請入力データ!M$19*SUMIFS(交付申請入力データ!$G$20:$G$1053,交付申請入力データ!M$20:M$1053,"対象",交付申請入力データ!$C$20:$C$1053,交付申請出力結果!$B12,交付申請入力データ!$B$20:$B$1053,交付申請出力結果!$C$5)/SUMIF(交付申請入力データ!M$20:M$1053,"対象",交付申請入力データ!$G$20:$G$1053),0)</f>
        <v>0</v>
      </c>
      <c r="F12" s="58">
        <f>IFERROR(交付申請入力データ!N$19*SUMIFS(交付申請入力データ!$G$20:$G$1053,交付申請入力データ!N$20:N$1053,"対象",交付申請入力データ!$C$20:$C$1053,交付申請出力結果!$B12,交付申請入力データ!$B$20:$B$1053,交付申請出力結果!$C$5)/SUMIF(交付申請入力データ!N$20:N$1053,"対象",交付申請入力データ!$G$20:$G$1053),0)</f>
        <v>0</v>
      </c>
      <c r="G12" s="58">
        <f>IFERROR(交付申請入力データ!O$19*SUMIFS(交付申請入力データ!$G$20:$G$1053,交付申請入力データ!O$20:O$1053,"対象",交付申請入力データ!$C$20:$C$1053,交付申請出力結果!$B12,交付申請入力データ!$B$20:$B$1053,交付申請出力結果!$C$5)/SUMIF(交付申請入力データ!O$20:O$1053,"対象",交付申請入力データ!$G$20:$G$1053),0)</f>
        <v>0</v>
      </c>
      <c r="H12" s="58">
        <f>IFERROR(交付申請入力データ!P$19*SUMIFS(交付申請入力データ!$G$20:$G$1053,交付申請入力データ!P$20:P$1053,"対象",交付申請入力データ!$C$20:$C$1053,交付申請出力結果!$B12,交付申請入力データ!$B$20:$B$1053,交付申請出力結果!$C$5)/SUMIF(交付申請入力データ!P$20:P$1053,"対象",交付申請入力データ!$G$20:$G$1053),0)</f>
        <v>0</v>
      </c>
      <c r="I12" s="58">
        <f>IFERROR(交付申請入力データ!Q$19*SUMIFS(交付申請入力データ!$G$20:$G$1053,交付申請入力データ!Q$20:Q$1053,"対象",交付申請入力データ!$C$20:$C$1053,交付申請出力結果!$B12,交付申請入力データ!$B$20:$B$1053,交付申請出力結果!$C$5)/SUMIF(交付申請入力データ!Q$20:Q$1053,"対象",交付申請入力データ!$G$20:$G$1053),0)</f>
        <v>0</v>
      </c>
      <c r="J12" s="58">
        <f>IFERROR(交付申請入力データ!R$19*SUMIFS(交付申請入力データ!$G$20:$G$1053,交付申請入力データ!R$20:R$1053,"対象",交付申請入力データ!$C$20:$C$1053,交付申請出力結果!$B12,交付申請入力データ!$B$20:$B$1053,交付申請出力結果!$C$5)/SUMIF(交付申請入力データ!R$20:R$1053,"対象",交付申請入力データ!$G$20:$G$1053),0)</f>
        <v>0</v>
      </c>
      <c r="K12" s="58">
        <f>IFERROR(交付申請入力データ!S$19*SUMIFS(交付申請入力データ!$G$20:$G$1053,交付申請入力データ!S$20:S$1053,"対象",交付申請入力データ!$C$20:$C$1053,交付申請出力結果!$B12,交付申請入力データ!$B$20:$B$1053,交付申請出力結果!$C$5)/SUMIF(交付申請入力データ!S$20:S$1053,"対象",交付申請入力データ!$G$20:$G$1053),0)</f>
        <v>0</v>
      </c>
      <c r="L12" s="58">
        <f>IFERROR(交付申請入力データ!T$19*SUMIFS(交付申請入力データ!$G$20:$G$1053,交付申請入力データ!T$20:T$1053,"対象",交付申請入力データ!$C$20:$C$1053,交付申請出力結果!$B12,交付申請入力データ!$B$20:$B$1053,交付申請出力結果!$C$5)/SUMIF(交付申請入力データ!T$20:T$1053,"対象",交付申請入力データ!$G$20:$G$1053),0)</f>
        <v>0</v>
      </c>
      <c r="M12" s="58">
        <f>IFERROR(交付申請入力データ!U$19*SUMIFS(交付申請入力データ!$G$20:$G$1053,交付申請入力データ!U$20:U$1053,"対象",交付申請入力データ!$C$20:$C$1053,交付申請出力結果!$B12,交付申請入力データ!$B$20:$B$1053,交付申請出力結果!$C$5)/SUMIF(交付申請入力データ!U$20:U$1053,"対象",交付申請入力データ!$G$20:$G$1053),0)</f>
        <v>0</v>
      </c>
      <c r="N12" s="58">
        <f>IFERROR(交付申請入力データ!Y$19*SUMIFS(交付申請入力データ!$G$20:$G$1053,交付申請入力データ!Y$20:Y$1053,"対象",交付申請入力データ!$C$20:$C$1053,交付申請出力結果!$B12,交付申請入力データ!$B$20:$B$1053,交付申請出力結果!$C$5)/SUMIF(交付申請入力データ!Y$20:Y$1053,"対象",交付申請入力データ!$G$20:$G$1053),0)</f>
        <v>0</v>
      </c>
      <c r="O12" s="58">
        <f>IFERROR(交付申請入力データ!Z$19*SUMIFS(交付申請入力データ!$G$20:$G$1053,交付申請入力データ!Z$20:Z$1053,"対象",交付申請入力データ!$C$20:$C$1053,交付申請出力結果!$B12,交付申請入力データ!$B$20:$B$1053,交付申請出力結果!$C$5)/SUMIF(交付申請入力データ!Z$20:Z$1053,"対象",交付申請入力データ!$G$20:$G$1053),0)</f>
        <v>0</v>
      </c>
      <c r="P12" s="58">
        <f>IFERROR(交付申請入力データ!AA$19*SUMIFS(交付申請入力データ!$G$20:$G$1053,交付申請入力データ!AA$20:AA$1053,"対象",交付申請入力データ!$C$20:$C$1053,交付申請出力結果!$B12,交付申請入力データ!$B$20:$B$1053,交付申請出力結果!$C$5)/SUMIF(交付申請入力データ!AA$20:AA$1053,"対象",交付申請入力データ!$G$20:$G$1053),0)</f>
        <v>0</v>
      </c>
      <c r="Q12" s="57">
        <f t="shared" si="0"/>
        <v>0</v>
      </c>
      <c r="R12" s="59">
        <f>IFERROR(VLOOKUP($C$5,交付申請入力データ!$B$9:$E$14,4,0),0)</f>
        <v>0</v>
      </c>
      <c r="S12" s="60">
        <f t="shared" si="2"/>
        <v>0</v>
      </c>
      <c r="T12" s="461"/>
      <c r="V12" s="444" t="s">
        <v>180</v>
      </c>
      <c r="W12" s="797" t="s">
        <v>179</v>
      </c>
      <c r="X12" s="798"/>
      <c r="Y12" s="61">
        <f>SUMIF(B:B,B7,C:C)+SUMIF(B:B,B8,C:C)+SUMIF(B:B,B9,C:C)+SUMIF(B:B,B12,C:C)+SUMIF(B:B,B13,C:C)</f>
        <v>0</v>
      </c>
      <c r="Z12" s="240">
        <f>ROUNDDOWN(66000*Y12,0)</f>
        <v>0</v>
      </c>
      <c r="AA12" s="105">
        <f>SUMIFS(S:S,B:B,B7)+SUMIFS(S:S,B:B,B8)+SUMIFS(S:S,B:B,B9)+SUMIFS(S:S,B:B,B12)+SUMIFS(S:S,B:B,B13)</f>
        <v>0</v>
      </c>
    </row>
    <row r="13" spans="1:29">
      <c r="A13" s="459"/>
      <c r="B13" s="173" t="s">
        <v>173</v>
      </c>
      <c r="C13" s="56">
        <f>SUMIFS(交付申請入力データ!$G$20:$G$1053,交付申請入力データ!$C$20:$C$1053,B13,交付申請入力データ!$B$20:$B$1053,交付申請出力結果!$C$5)</f>
        <v>0</v>
      </c>
      <c r="D13" s="57">
        <f>SUMIFS(交付申請入力データ!$H$20:$H$1053,交付申請入力データ!$C$20:$C$1053,B13,交付申請入力データ!$B$20:$B$1053,交付申請出力結果!$C$5)</f>
        <v>0</v>
      </c>
      <c r="E13" s="57">
        <f>IFERROR(交付申請入力データ!M$19*SUMIFS(交付申請入力データ!$G$20:$G$1053,交付申請入力データ!M$20:M$1053,"対象",交付申請入力データ!$C$20:$C$1053,交付申請出力結果!$B13,交付申請入力データ!$B$20:$B$1053,交付申請出力結果!$C$5)/SUMIF(交付申請入力データ!M$20:M$1053,"対象",交付申請入力データ!$G$20:$G$1053),0)</f>
        <v>0</v>
      </c>
      <c r="F13" s="57">
        <f>IFERROR(交付申請入力データ!N$19*SUMIFS(交付申請入力データ!$G$20:$G$1053,交付申請入力データ!N$20:N$1053,"対象",交付申請入力データ!$C$20:$C$1053,交付申請出力結果!$B13,交付申請入力データ!$B$20:$B$1053,交付申請出力結果!$C$5)/SUMIF(交付申請入力データ!N$20:N$1053,"対象",交付申請入力データ!$G$20:$G$1053),0)</f>
        <v>0</v>
      </c>
      <c r="G13" s="57">
        <f>IFERROR(交付申請入力データ!O$19*SUMIFS(交付申請入力データ!$G$20:$G$1053,交付申請入力データ!O$20:O$1053,"対象",交付申請入力データ!$C$20:$C$1053,交付申請出力結果!$B13,交付申請入力データ!$B$20:$B$1053,交付申請出力結果!$C$5)/SUMIF(交付申請入力データ!O$20:O$1053,"対象",交付申請入力データ!$G$20:$G$1053),0)</f>
        <v>0</v>
      </c>
      <c r="H13" s="57">
        <f>IFERROR(交付申請入力データ!P$19*SUMIFS(交付申請入力データ!$G$20:$G$1053,交付申請入力データ!P$20:P$1053,"対象",交付申請入力データ!$C$20:$C$1053,交付申請出力結果!$B13,交付申請入力データ!$B$20:$B$1053,交付申請出力結果!$C$5)/SUMIF(交付申請入力データ!P$20:P$1053,"対象",交付申請入力データ!$G$20:$G$1053),0)</f>
        <v>0</v>
      </c>
      <c r="I13" s="57">
        <f>IFERROR(交付申請入力データ!Q$19*SUMIFS(交付申請入力データ!$G$20:$G$1053,交付申請入力データ!Q$20:Q$1053,"対象",交付申請入力データ!$C$20:$C$1053,交付申請出力結果!$B13,交付申請入力データ!$B$20:$B$1053,交付申請出力結果!$C$5)/SUMIF(交付申請入力データ!Q$20:Q$1053,"対象",交付申請入力データ!$G$20:$G$1053),0)</f>
        <v>0</v>
      </c>
      <c r="J13" s="57">
        <f>IFERROR(交付申請入力データ!R$19*SUMIFS(交付申請入力データ!$G$20:$G$1053,交付申請入力データ!R$20:R$1053,"対象",交付申請入力データ!$C$20:$C$1053,交付申請出力結果!$B13,交付申請入力データ!$B$20:$B$1053,交付申請出力結果!$C$5)/SUMIF(交付申請入力データ!R$20:R$1053,"対象",交付申請入力データ!$G$20:$G$1053),0)</f>
        <v>0</v>
      </c>
      <c r="K13" s="57">
        <f>IFERROR(交付申請入力データ!S$19*SUMIFS(交付申請入力データ!$G$20:$G$1053,交付申請入力データ!S$20:S$1053,"対象",交付申請入力データ!$C$20:$C$1053,交付申請出力結果!$B13,交付申請入力データ!$B$20:$B$1053,交付申請出力結果!$C$5)/SUMIF(交付申請入力データ!S$20:S$1053,"対象",交付申請入力データ!$G$20:$G$1053),0)</f>
        <v>0</v>
      </c>
      <c r="L13" s="57">
        <f>IFERROR(交付申請入力データ!T$19*SUMIFS(交付申請入力データ!$G$20:$G$1053,交付申請入力データ!T$20:T$1053,"対象",交付申請入力データ!$C$20:$C$1053,交付申請出力結果!$B13,交付申請入力データ!$B$20:$B$1053,交付申請出力結果!$C$5)/SUMIF(交付申請入力データ!T$20:T$1053,"対象",交付申請入力データ!$G$20:$G$1053),0)</f>
        <v>0</v>
      </c>
      <c r="M13" s="57">
        <f>IFERROR(交付申請入力データ!U$19*SUMIFS(交付申請入力データ!$G$20:$G$1053,交付申請入力データ!U$20:U$1053,"対象",交付申請入力データ!$C$20:$C$1053,交付申請出力結果!$B13,交付申請入力データ!$B$20:$B$1053,交付申請出力結果!$C$5)/SUMIF(交付申請入力データ!U$20:U$1053,"対象",交付申請入力データ!$G$20:$G$1053),0)</f>
        <v>0</v>
      </c>
      <c r="N13" s="57">
        <f>IFERROR(交付申請入力データ!Y$19*SUMIFS(交付申請入力データ!$G$20:$G$1053,交付申請入力データ!Y$20:Y$1053,"対象",交付申請入力データ!$C$20:$C$1053,交付申請出力結果!$B13,交付申請入力データ!$B$20:$B$1053,交付申請出力結果!$C$5)/SUMIF(交付申請入力データ!Y$20:Y$1053,"対象",交付申請入力データ!$G$20:$G$1053),0)</f>
        <v>0</v>
      </c>
      <c r="O13" s="57">
        <f>IFERROR(交付申請入力データ!Z$19*SUMIFS(交付申請入力データ!$G$20:$G$1053,交付申請入力データ!Z$20:Z$1053,"対象",交付申請入力データ!$C$20:$C$1053,交付申請出力結果!$B13,交付申請入力データ!$B$20:$B$1053,交付申請出力結果!$C$5)/SUMIF(交付申請入力データ!Z$20:Z$1053,"対象",交付申請入力データ!$G$20:$G$1053),0)</f>
        <v>0</v>
      </c>
      <c r="P13" s="57">
        <f>IFERROR(交付申請入力データ!AA$19*SUMIFS(交付申請入力データ!$G$20:$G$1053,交付申請入力データ!AA$20:AA$1053,"対象",交付申請入力データ!$C$20:$C$1053,交付申請出力結果!$B13,交付申請入力データ!$B$20:$B$1053,交付申請出力結果!$C$5)/SUMIF(交付申請入力データ!AA$20:AA$1053,"対象",交付申請入力データ!$G$20:$G$1053),0)</f>
        <v>0</v>
      </c>
      <c r="Q13" s="57">
        <f t="shared" si="0"/>
        <v>0</v>
      </c>
      <c r="R13" s="59">
        <f>IFERROR(VLOOKUP($C$5,交付申請入力データ!$B$9:$E$14,4,0),0)</f>
        <v>0</v>
      </c>
      <c r="S13" s="60">
        <f t="shared" si="2"/>
        <v>0</v>
      </c>
      <c r="T13" s="461"/>
      <c r="V13" s="805"/>
      <c r="W13" s="433" t="s">
        <v>73</v>
      </c>
      <c r="X13" s="434"/>
      <c r="Y13" s="62">
        <f>SUMIF(B:B,B11,C:C)</f>
        <v>0</v>
      </c>
      <c r="Z13" s="240">
        <f>ROUNDDOWN(140000*Y13,0)</f>
        <v>0</v>
      </c>
      <c r="AA13" s="182">
        <f>SUMIFS(S:S,B:B,B11)</f>
        <v>0</v>
      </c>
    </row>
    <row r="14" spans="1:29">
      <c r="A14" s="459"/>
      <c r="B14" s="173" t="s">
        <v>17</v>
      </c>
      <c r="C14" s="56">
        <f>SUMIFS(交付申請入力データ!$G$20:$G$1053,交付申請入力データ!$C$20:$C$1053,B14,交付申請入力データ!$B$20:$B$1053,交付申請出力結果!$C$5)</f>
        <v>0</v>
      </c>
      <c r="D14" s="57">
        <f>SUMIFS(交付申請入力データ!$H$20:$H$1053,交付申請入力データ!$C$20:$C$1053,B14,交付申請入力データ!$B$20:$B$1053,交付申請出力結果!$C$5)</f>
        <v>0</v>
      </c>
      <c r="E14" s="57">
        <f>IFERROR(交付申請入力データ!M$19*SUMIFS(交付申請入力データ!$G$20:$G$1053,交付申請入力データ!M$20:M$1053,"対象",交付申請入力データ!$C$20:$C$1053,交付申請出力結果!$B14,交付申請入力データ!$B$20:$B$1053,交付申請出力結果!$C$5)/SUMIF(交付申請入力データ!M$20:M$1053,"対象",交付申請入力データ!$G$20:$G$1053),0)</f>
        <v>0</v>
      </c>
      <c r="F14" s="57">
        <f>IFERROR(交付申請入力データ!N$19*SUMIFS(交付申請入力データ!$G$20:$G$1053,交付申請入力データ!N$20:N$1053,"対象",交付申請入力データ!$C$20:$C$1053,交付申請出力結果!$B14,交付申請入力データ!$B$20:$B$1053,交付申請出力結果!$C$5)/SUMIF(交付申請入力データ!N$20:N$1053,"対象",交付申請入力データ!$G$20:$G$1053),0)</f>
        <v>0</v>
      </c>
      <c r="G14" s="57">
        <f>IFERROR(交付申請入力データ!O$19*SUMIFS(交付申請入力データ!$G$20:$G$1053,交付申請入力データ!O$20:O$1053,"対象",交付申請入力データ!$C$20:$C$1053,交付申請出力結果!$B14,交付申請入力データ!$B$20:$B$1053,交付申請出力結果!$C$5)/SUMIF(交付申請入力データ!O$20:O$1053,"対象",交付申請入力データ!$G$20:$G$1053),0)</f>
        <v>0</v>
      </c>
      <c r="H14" s="57">
        <f>IFERROR(交付申請入力データ!P$19*SUMIFS(交付申請入力データ!$G$20:$G$1053,交付申請入力データ!P$20:P$1053,"対象",交付申請入力データ!$C$20:$C$1053,交付申請出力結果!$B14,交付申請入力データ!$B$20:$B$1053,交付申請出力結果!$C$5)/SUMIF(交付申請入力データ!P$20:P$1053,"対象",交付申請入力データ!$G$20:$G$1053),0)</f>
        <v>0</v>
      </c>
      <c r="I14" s="57">
        <f>IFERROR(交付申請入力データ!Q$19*SUMIFS(交付申請入力データ!$G$20:$G$1053,交付申請入力データ!Q$20:Q$1053,"対象",交付申請入力データ!$C$20:$C$1053,交付申請出力結果!$B14,交付申請入力データ!$B$20:$B$1053,交付申請出力結果!$C$5)/SUMIF(交付申請入力データ!Q$20:Q$1053,"対象",交付申請入力データ!$G$20:$G$1053),0)</f>
        <v>0</v>
      </c>
      <c r="J14" s="57">
        <f>IFERROR(交付申請入力データ!R$19*SUMIFS(交付申請入力データ!$G$20:$G$1053,交付申請入力データ!R$20:R$1053,"対象",交付申請入力データ!$C$20:$C$1053,交付申請出力結果!$B14,交付申請入力データ!$B$20:$B$1053,交付申請出力結果!$C$5)/SUMIF(交付申請入力データ!R$20:R$1053,"対象",交付申請入力データ!$G$20:$G$1053),0)</f>
        <v>0</v>
      </c>
      <c r="K14" s="57">
        <f>IFERROR(交付申請入力データ!S$19*SUMIFS(交付申請入力データ!$G$20:$G$1053,交付申請入力データ!S$20:S$1053,"対象",交付申請入力データ!$C$20:$C$1053,交付申請出力結果!$B14,交付申請入力データ!$B$20:$B$1053,交付申請出力結果!$C$5)/SUMIF(交付申請入力データ!S$20:S$1053,"対象",交付申請入力データ!$G$20:$G$1053),0)</f>
        <v>0</v>
      </c>
      <c r="L14" s="57">
        <f>IFERROR(交付申請入力データ!T$19*SUMIFS(交付申請入力データ!$G$20:$G$1053,交付申請入力データ!T$20:T$1053,"対象",交付申請入力データ!$C$20:$C$1053,交付申請出力結果!$B14,交付申請入力データ!$B$20:$B$1053,交付申請出力結果!$C$5)/SUMIF(交付申請入力データ!T$20:T$1053,"対象",交付申請入力データ!$G$20:$G$1053),0)</f>
        <v>0</v>
      </c>
      <c r="M14" s="57">
        <f>IFERROR(交付申請入力データ!U$19*SUMIFS(交付申請入力データ!$G$20:$G$1053,交付申請入力データ!U$20:U$1053,"対象",交付申請入力データ!$C$20:$C$1053,交付申請出力結果!$B14,交付申請入力データ!$B$20:$B$1053,交付申請出力結果!$C$5)/SUMIF(交付申請入力データ!U$20:U$1053,"対象",交付申請入力データ!$G$20:$G$1053),0)</f>
        <v>0</v>
      </c>
      <c r="N14" s="57">
        <f>IFERROR(交付申請入力データ!Y$19*SUMIFS(交付申請入力データ!$G$20:$G$1053,交付申請入力データ!Y$20:Y$1053,"対象",交付申請入力データ!$C$20:$C$1053,交付申請出力結果!$B14,交付申請入力データ!$B$20:$B$1053,交付申請出力結果!$C$5)/SUMIF(交付申請入力データ!Y$20:Y$1053,"対象",交付申請入力データ!$G$20:$G$1053),0)</f>
        <v>0</v>
      </c>
      <c r="O14" s="57">
        <f>IFERROR(交付申請入力データ!Z$19*SUMIFS(交付申請入力データ!$G$20:$G$1053,交付申請入力データ!Z$20:Z$1053,"対象",交付申請入力データ!$C$20:$C$1053,交付申請出力結果!$B14,交付申請入力データ!$B$20:$B$1053,交付申請出力結果!$C$5)/SUMIF(交付申請入力データ!Z$20:Z$1053,"対象",交付申請入力データ!$G$20:$G$1053),0)</f>
        <v>0</v>
      </c>
      <c r="P14" s="57">
        <f>IFERROR(交付申請入力データ!AA$19*SUMIFS(交付申請入力データ!$G$20:$G$1053,交付申請入力データ!AA$20:AA$1053,"対象",交付申請入力データ!$C$20:$C$1053,交付申請出力結果!$B14,交付申請入力データ!$B$20:$B$1053,交付申請出力結果!$C$5)/SUMIF(交付申請入力データ!AA$20:AA$1053,"対象",交付申請入力データ!$G$20:$G$1053),0)</f>
        <v>0</v>
      </c>
      <c r="Q14" s="57">
        <f t="shared" ref="Q14" si="3">SUM(D14:P14)</f>
        <v>0</v>
      </c>
      <c r="R14" s="59">
        <f>IFERROR(VLOOKUP($C$5,交付申請入力データ!$B$9:$E$14,4,0),0)</f>
        <v>0</v>
      </c>
      <c r="S14" s="60">
        <f t="shared" ref="S14" si="4">ROUNDDOWN(Q14*R14,0)</f>
        <v>0</v>
      </c>
      <c r="T14" s="461"/>
      <c r="V14" s="435" t="s">
        <v>181</v>
      </c>
      <c r="W14" s="799"/>
      <c r="X14" s="801"/>
      <c r="Y14" s="195">
        <f>SUMIF(B:B,B10,C:C)</f>
        <v>0</v>
      </c>
      <c r="Z14" s="240">
        <f>ROUNDDOWN(63000*Y14,0)</f>
        <v>0</v>
      </c>
      <c r="AA14" s="196">
        <f>SUMIFS(S:S,B:B,B10)</f>
        <v>0</v>
      </c>
    </row>
    <row r="15" spans="1:29" ht="18.75" customHeight="1" thickBot="1">
      <c r="A15" s="459"/>
      <c r="B15" s="211" t="s">
        <v>175</v>
      </c>
      <c r="C15" s="238">
        <f>SUMIFS(交付申請入力データ!$G$20:$G$1053,交付申請入力データ!$C$20:$C$1053,B15,交付申請入力データ!$B$20:$B$1053,交付申請出力結果!$C$5)</f>
        <v>0</v>
      </c>
      <c r="D15" s="93">
        <f>SUMIFS(交付申請入力データ!$H$20:$H$1053,交付申請入力データ!$C$20:$C$1053,B15,交付申請入力データ!$B$20:$B$1053,交付申請出力結果!$C$5)</f>
        <v>0</v>
      </c>
      <c r="E15" s="93">
        <f>IFERROR(交付申請入力データ!M$19*SUMIFS(交付申請入力データ!$G$20:$G$1053,交付申請入力データ!M$20:M$1053,"対象",交付申請入力データ!$C$20:$C$1053,交付申請出力結果!$B15,交付申請入力データ!$B$20:$B$1053,交付申請出力結果!$C$5)/SUMIF(交付申請入力データ!M$20:M$1053,"対象",交付申請入力データ!$G$20:$G$1053),0)</f>
        <v>0</v>
      </c>
      <c r="F15" s="93">
        <f>IFERROR(交付申請入力データ!N$19*SUMIFS(交付申請入力データ!$G$20:$G$1053,交付申請入力データ!N$20:N$1053,"対象",交付申請入力データ!$C$20:$C$1053,交付申請出力結果!$B15,交付申請入力データ!$B$20:$B$1053,交付申請出力結果!$C$5)/SUMIF(交付申請入力データ!N$20:N$1053,"対象",交付申請入力データ!$G$20:$G$1053),0)</f>
        <v>0</v>
      </c>
      <c r="G15" s="93">
        <f>IFERROR(交付申請入力データ!O$19*SUMIFS(交付申請入力データ!$G$20:$G$1053,交付申請入力データ!O$20:O$1053,"対象",交付申請入力データ!$C$20:$C$1053,交付申請出力結果!$B15,交付申請入力データ!$B$20:$B$1053,交付申請出力結果!$C$5)/SUMIF(交付申請入力データ!O$20:O$1053,"対象",交付申請入力データ!$G$20:$G$1053),0)</f>
        <v>0</v>
      </c>
      <c r="H15" s="93">
        <f>IFERROR(交付申請入力データ!P$19*SUMIFS(交付申請入力データ!$G$20:$G$1053,交付申請入力データ!P$20:P$1053,"対象",交付申請入力データ!$C$20:$C$1053,交付申請出力結果!$B15,交付申請入力データ!$B$20:$B$1053,交付申請出力結果!$C$5)/SUMIF(交付申請入力データ!P$20:P$1053,"対象",交付申請入力データ!$G$20:$G$1053),0)</f>
        <v>0</v>
      </c>
      <c r="I15" s="93">
        <f>IFERROR(交付申請入力データ!Q$19*SUMIFS(交付申請入力データ!$G$20:$G$1053,交付申請入力データ!Q$20:Q$1053,"対象",交付申請入力データ!$C$20:$C$1053,交付申請出力結果!$B15,交付申請入力データ!$B$20:$B$1053,交付申請出力結果!$C$5)/SUMIF(交付申請入力データ!Q$20:Q$1053,"対象",交付申請入力データ!$G$20:$G$1053),0)</f>
        <v>0</v>
      </c>
      <c r="J15" s="93">
        <f>IFERROR(交付申請入力データ!R$19*SUMIFS(交付申請入力データ!$G$20:$G$1053,交付申請入力データ!R$20:R$1053,"対象",交付申請入力データ!$C$20:$C$1053,交付申請出力結果!$B15,交付申請入力データ!$B$20:$B$1053,交付申請出力結果!$C$5)/SUMIF(交付申請入力データ!R$20:R$1053,"対象",交付申請入力データ!$G$20:$G$1053),0)</f>
        <v>0</v>
      </c>
      <c r="K15" s="93">
        <f>IFERROR(交付申請入力データ!S$19*SUMIFS(交付申請入力データ!$G$20:$G$1053,交付申請入力データ!S$20:S$1053,"対象",交付申請入力データ!$C$20:$C$1053,交付申請出力結果!$B15,交付申請入力データ!$B$20:$B$1053,交付申請出力結果!$C$5)/SUMIF(交付申請入力データ!S$20:S$1053,"対象",交付申請入力データ!$G$20:$G$1053),0)</f>
        <v>0</v>
      </c>
      <c r="L15" s="93">
        <f>IFERROR(交付申請入力データ!T$19*SUMIFS(交付申請入力データ!$G$20:$G$1053,交付申請入力データ!T$20:T$1053,"対象",交付申請入力データ!$C$20:$C$1053,交付申請出力結果!$B15,交付申請入力データ!$B$20:$B$1053,交付申請出力結果!$C$5)/SUMIF(交付申請入力データ!T$20:T$1053,"対象",交付申請入力データ!$G$20:$G$1053),0)</f>
        <v>0</v>
      </c>
      <c r="M15" s="93">
        <f>IFERROR(交付申請入力データ!U$19*SUMIFS(交付申請入力データ!$G$20:$G$1053,交付申請入力データ!U$20:U$1053,"対象",交付申請入力データ!$C$20:$C$1053,交付申請出力結果!$B15,交付申請入力データ!$B$20:$B$1053,交付申請出力結果!$C$5)/SUMIF(交付申請入力データ!U$20:U$1053,"対象",交付申請入力データ!$G$20:$G$1053),0)</f>
        <v>0</v>
      </c>
      <c r="N15" s="93">
        <f>IFERROR(交付申請入力データ!Y$19*SUMIFS(交付申請入力データ!$G$20:$G$1053,交付申請入力データ!Y$20:Y$1053,"対象",交付申請入力データ!$C$20:$C$1053,交付申請出力結果!$B15,交付申請入力データ!$B$20:$B$1053,交付申請出力結果!$C$5)/SUMIF(交付申請入力データ!Y$20:Y$1053,"対象",交付申請入力データ!$G$20:$G$1053),0)</f>
        <v>0</v>
      </c>
      <c r="O15" s="93">
        <f>IFERROR(交付申請入力データ!Z$19*SUMIFS(交付申請入力データ!$G$20:$G$1053,交付申請入力データ!Z$20:Z$1053,"対象",交付申請入力データ!$C$20:$C$1053,交付申請出力結果!$B15,交付申請入力データ!$B$20:$B$1053,交付申請出力結果!$C$5)/SUMIF(交付申請入力データ!Z$20:Z$1053,"対象",交付申請入力データ!$G$20:$G$1053),0)</f>
        <v>0</v>
      </c>
      <c r="P15" s="93">
        <f>IFERROR(交付申請入力データ!AA$19*SUMIFS(交付申請入力データ!$G$20:$G$1053,交付申請入力データ!AA$20:AA$1053,"対象",交付申請入力データ!$C$20:$C$1053,交付申請出力結果!$B15,交付申請入力データ!$B$20:$B$1053,交付申請出力結果!$C$5)/SUMIF(交付申請入力データ!AA$20:AA$1053,"対象",交付申請入力データ!$G$20:$G$1053),0)</f>
        <v>0</v>
      </c>
      <c r="Q15" s="93">
        <f t="shared" si="0"/>
        <v>0</v>
      </c>
      <c r="R15" s="253">
        <f>IFERROR(VLOOKUP($C$5,交付申請入力データ!$B$9:$E$14,4,0),0)</f>
        <v>0</v>
      </c>
      <c r="S15" s="254">
        <f t="shared" si="2"/>
        <v>0</v>
      </c>
      <c r="T15" s="461"/>
      <c r="V15" s="476" t="s">
        <v>156</v>
      </c>
      <c r="W15" s="477"/>
      <c r="X15" s="477"/>
      <c r="Y15" s="478"/>
      <c r="Z15" s="187" t="s">
        <v>182</v>
      </c>
      <c r="AA15" s="183">
        <f>(SUMIF(B:B,B14,S:S)+SUMIF(B:B,B15,S:S))/2</f>
        <v>0</v>
      </c>
    </row>
    <row r="16" spans="1:29">
      <c r="A16" s="472" t="s">
        <v>185</v>
      </c>
      <c r="B16" s="214" t="s">
        <v>18</v>
      </c>
      <c r="C16" s="215">
        <f>SUMIFS(交付申請入力データ!$G$20:$G$1053,交付申請入力データ!$C$20:$C$1053,B16,交付申請入力データ!$B$20:$B$1053,交付申請出力結果!$C$5)</f>
        <v>0</v>
      </c>
      <c r="D16" s="216">
        <f>SUMIFS(交付申請入力データ!$H$20:$H$1053,交付申請入力データ!$C$20:$C$1053,B16,交付申請入力データ!$B$20:$B$1053,交付申請出力結果!$C$5)</f>
        <v>0</v>
      </c>
      <c r="E16" s="216">
        <f>IFERROR(交付申請入力データ!M$19*SUMIFS(交付申請入力データ!$G$20:$G$1053,交付申請入力データ!M$20:M$1053,"対象",交付申請入力データ!$C$20:$C$1053,交付申請出力結果!$B16,交付申請入力データ!$B$20:$B$1053,交付申請出力結果!$C$5)/SUMIF(交付申請入力データ!M$20:M$1053,"対象",交付申請入力データ!$G$20:$G$1053),0)</f>
        <v>0</v>
      </c>
      <c r="F16" s="216">
        <f>IFERROR(交付申請入力データ!N$19*SUMIFS(交付申請入力データ!$G$20:$G$1053,交付申請入力データ!N$20:N$1053,"対象",交付申請入力データ!$C$20:$C$1053,交付申請出力結果!$B16,交付申請入力データ!$B$20:$B$1053,交付申請出力結果!$C$5)/SUMIF(交付申請入力データ!N$20:N$1053,"対象",交付申請入力データ!$G$20:$G$1053),0)</f>
        <v>0</v>
      </c>
      <c r="G16" s="216">
        <f>IFERROR(交付申請入力データ!O$19*SUMIFS(交付申請入力データ!$G$20:$G$1053,交付申請入力データ!O$20:O$1053,"対象",交付申請入力データ!$C$20:$C$1053,交付申請出力結果!$B16,交付申請入力データ!$B$20:$B$1053,交付申請出力結果!$C$5)/SUMIF(交付申請入力データ!O$20:O$1053,"対象",交付申請入力データ!$G$20:$G$1053),0)</f>
        <v>0</v>
      </c>
      <c r="H16" s="216">
        <f>IFERROR(交付申請入力データ!P$19*SUMIFS(交付申請入力データ!$G$20:$G$1053,交付申請入力データ!P$20:P$1053,"対象",交付申請入力データ!$C$20:$C$1053,交付申請出力結果!$B16,交付申請入力データ!$B$20:$B$1053,交付申請出力結果!$C$5)/SUMIF(交付申請入力データ!P$20:P$1053,"対象",交付申請入力データ!$G$20:$G$1053),0)</f>
        <v>0</v>
      </c>
      <c r="I16" s="216">
        <f>IFERROR(交付申請入力データ!Q$19*SUMIFS(交付申請入力データ!$G$20:$G$1053,交付申請入力データ!Q$20:Q$1053,"対象",交付申請入力データ!$C$20:$C$1053,交付申請出力結果!$B16,交付申請入力データ!$B$20:$B$1053,交付申請出力結果!$C$5)/SUMIF(交付申請入力データ!Q$20:Q$1053,"対象",交付申請入力データ!$G$20:$G$1053),0)</f>
        <v>0</v>
      </c>
      <c r="J16" s="216">
        <f>IFERROR(交付申請入力データ!R$19*SUMIFS(交付申請入力データ!$G$20:$G$1053,交付申請入力データ!R$20:R$1053,"対象",交付申請入力データ!$C$20:$C$1053,交付申請出力結果!$B16,交付申請入力データ!$B$20:$B$1053,交付申請出力結果!$C$5)/SUMIF(交付申請入力データ!R$20:R$1053,"対象",交付申請入力データ!$G$20:$G$1053),0)</f>
        <v>0</v>
      </c>
      <c r="K16" s="216">
        <f>IFERROR(交付申請入力データ!S$19*SUMIFS(交付申請入力データ!$G$20:$G$1053,交付申請入力データ!S$20:S$1053,"対象",交付申請入力データ!$C$20:$C$1053,交付申請出力結果!$B16,交付申請入力データ!$B$20:$B$1053,交付申請出力結果!$C$5)/SUMIF(交付申請入力データ!S$20:S$1053,"対象",交付申請入力データ!$G$20:$G$1053),0)</f>
        <v>0</v>
      </c>
      <c r="L16" s="216">
        <f>IFERROR(交付申請入力データ!T$19*SUMIFS(交付申請入力データ!$G$20:$G$1053,交付申請入力データ!T$20:T$1053,"対象",交付申請入力データ!$C$20:$C$1053,交付申請出力結果!$B16,交付申請入力データ!$B$20:$B$1053,交付申請出力結果!$C$5)/SUMIF(交付申請入力データ!T$20:T$1053,"対象",交付申請入力データ!$G$20:$G$1053),0)</f>
        <v>0</v>
      </c>
      <c r="M16" s="216">
        <f>IFERROR(交付申請入力データ!U$19*SUMIFS(交付申請入力データ!$G$20:$G$1053,交付申請入力データ!U$20:U$1053,"対象",交付申請入力データ!$C$20:$C$1053,交付申請出力結果!$B16,交付申請入力データ!$B$20:$B$1053,交付申請出力結果!$C$5)/SUMIF(交付申請入力データ!U$20:U$1053,"対象",交付申請入力データ!$G$20:$G$1053),0)</f>
        <v>0</v>
      </c>
      <c r="N16" s="216">
        <f>IFERROR(交付申請入力データ!Y$19*SUMIFS(交付申請入力データ!$G$20:$G$1053,交付申請入力データ!Y$20:Y$1053,"対象",交付申請入力データ!$C$20:$C$1053,交付申請出力結果!$B16,交付申請入力データ!$B$20:$B$1053,交付申請出力結果!$C$5)/SUMIF(交付申請入力データ!Y$20:Y$1053,"対象",交付申請入力データ!$G$20:$G$1053),0)</f>
        <v>0</v>
      </c>
      <c r="O16" s="216">
        <f>IFERROR(交付申請入力データ!Z$19*SUMIFS(交付申請入力データ!$G$20:$G$1053,交付申請入力データ!Z$20:Z$1053,"対象",交付申請入力データ!$C$20:$C$1053,交付申請出力結果!$B16,交付申請入力データ!$B$20:$B$1053,交付申請出力結果!$C$5)/SUMIF(交付申請入力データ!Z$20:Z$1053,"対象",交付申請入力データ!$G$20:$G$1053),0)</f>
        <v>0</v>
      </c>
      <c r="P16" s="216">
        <f>IFERROR(交付申請入力データ!AA$19*SUMIFS(交付申請入力データ!$G$20:$G$1053,交付申請入力データ!AA$20:AA$1053,"対象",交付申請入力データ!$C$20:$C$1053,交付申請出力結果!$B16,交付申請入力データ!$B$20:$B$1053,交付申請出力結果!$C$5)/SUMIF(交付申請入力データ!AA$20:AA$1053,"対象",交付申請入力データ!$G$20:$G$1053),0)</f>
        <v>0</v>
      </c>
      <c r="Q16" s="216">
        <f t="shared" si="0"/>
        <v>0</v>
      </c>
      <c r="R16" s="217">
        <f>IFERROR(VLOOKUP($C$5,交付申請入力データ!$B$9:$E$14,4,0),0)</f>
        <v>0</v>
      </c>
      <c r="S16" s="255">
        <f>ROUNDDOWN(Q16*R16,0)</f>
        <v>0</v>
      </c>
      <c r="T16" s="527">
        <f>SUM(S16:S17)</f>
        <v>0</v>
      </c>
      <c r="V16" s="802" t="s">
        <v>114</v>
      </c>
      <c r="W16" s="803"/>
      <c r="X16" s="803"/>
      <c r="Y16" s="804"/>
      <c r="Z16" s="172"/>
      <c r="AA16" s="106">
        <f>交付申請入力データ!M4</f>
        <v>0</v>
      </c>
    </row>
    <row r="17" spans="1:29" ht="19.5" thickBot="1">
      <c r="A17" s="473"/>
      <c r="B17" s="270" t="s">
        <v>300</v>
      </c>
      <c r="C17" s="220">
        <f>SUMIFS(交付申請入力データ!$G$20:$G$1053,交付申請入力データ!$C$20:$C$1053,B17,交付申請入力データ!$B$20:$B$1053,交付申請出力結果!$C$5)</f>
        <v>0</v>
      </c>
      <c r="D17" s="206">
        <f>SUMIFS(交付申請入力データ!$H$20:$H$1053,交付申請入力データ!$C$20:$C$1053,B17,交付申請入力データ!$B$20:$B$1053,交付申請出力結果!$C$5)</f>
        <v>0</v>
      </c>
      <c r="E17" s="206">
        <f>IFERROR(交付申請入力データ!M$19*SUMIFS(交付申請入力データ!$G$20:$G$1053,交付申請入力データ!M$20:M$1053,"対象",交付申請入力データ!$C$20:$C$1053,交付申請出力結果!$B17,交付申請入力データ!$B$20:$B$1053,交付申請出力結果!$C$5)/SUMIF(交付申請入力データ!M$20:M$1053,"対象",交付申請入力データ!$G$20:$G$1053),0)</f>
        <v>0</v>
      </c>
      <c r="F17" s="206">
        <f>IFERROR(交付申請入力データ!N$19*SUMIFS(交付申請入力データ!$G$20:$G$1053,交付申請入力データ!N$20:N$1053,"対象",交付申請入力データ!$C$20:$C$1053,交付申請出力結果!$B17,交付申請入力データ!$B$20:$B$1053,交付申請出力結果!$C$5)/SUMIF(交付申請入力データ!N$20:N$1053,"対象",交付申請入力データ!$G$20:$G$1053),0)</f>
        <v>0</v>
      </c>
      <c r="G17" s="206">
        <f>IFERROR(交付申請入力データ!O$19*SUMIFS(交付申請入力データ!$G$20:$G$1053,交付申請入力データ!O$20:O$1053,"対象",交付申請入力データ!$C$20:$C$1053,交付申請出力結果!$B17,交付申請入力データ!$B$20:$B$1053,交付申請出力結果!$C$5)/SUMIF(交付申請入力データ!O$20:O$1053,"対象",交付申請入力データ!$G$20:$G$1053),0)</f>
        <v>0</v>
      </c>
      <c r="H17" s="206">
        <f>IFERROR(交付申請入力データ!P$19*SUMIFS(交付申請入力データ!$G$20:$G$1053,交付申請入力データ!P$20:P$1053,"対象",交付申請入力データ!$C$20:$C$1053,交付申請出力結果!$B17,交付申請入力データ!$B$20:$B$1053,交付申請出力結果!$C$5)/SUMIF(交付申請入力データ!P$20:P$1053,"対象",交付申請入力データ!$G$20:$G$1053),0)</f>
        <v>0</v>
      </c>
      <c r="I17" s="206">
        <f>IFERROR(交付申請入力データ!Q$19*SUMIFS(交付申請入力データ!$G$20:$G$1053,交付申請入力データ!Q$20:Q$1053,"対象",交付申請入力データ!$C$20:$C$1053,交付申請出力結果!$B17,交付申請入力データ!$B$20:$B$1053,交付申請出力結果!$C$5)/SUMIF(交付申請入力データ!Q$20:Q$1053,"対象",交付申請入力データ!$G$20:$G$1053),0)</f>
        <v>0</v>
      </c>
      <c r="J17" s="206">
        <f>IFERROR(交付申請入力データ!R$19*SUMIFS(交付申請入力データ!$G$20:$G$1053,交付申請入力データ!R$20:R$1053,"対象",交付申請入力データ!$C$20:$C$1053,交付申請出力結果!$B17,交付申請入力データ!$B$20:$B$1053,交付申請出力結果!$C$5)/SUMIF(交付申請入力データ!R$20:R$1053,"対象",交付申請入力データ!$G$20:$G$1053),0)</f>
        <v>0</v>
      </c>
      <c r="K17" s="206">
        <f>IFERROR(交付申請入力データ!S$19*SUMIFS(交付申請入力データ!$G$20:$G$1053,交付申請入力データ!S$20:S$1053,"対象",交付申請入力データ!$C$20:$C$1053,交付申請出力結果!$B17,交付申請入力データ!$B$20:$B$1053,交付申請出力結果!$C$5)/SUMIF(交付申請入力データ!S$20:S$1053,"対象",交付申請入力データ!$G$20:$G$1053),0)</f>
        <v>0</v>
      </c>
      <c r="L17" s="206">
        <f>IFERROR(交付申請入力データ!T$19*SUMIFS(交付申請入力データ!$G$20:$G$1053,交付申請入力データ!T$20:T$1053,"対象",交付申請入力データ!$C$20:$C$1053,交付申請出力結果!$B17,交付申請入力データ!$B$20:$B$1053,交付申請出力結果!$C$5)/SUMIF(交付申請入力データ!T$20:T$1053,"対象",交付申請入力データ!$G$20:$G$1053),0)</f>
        <v>0</v>
      </c>
      <c r="M17" s="206">
        <f>IFERROR(交付申請入力データ!U$19*SUMIFS(交付申請入力データ!$G$20:$G$1053,交付申請入力データ!U$20:U$1053,"対象",交付申請入力データ!$C$20:$C$1053,交付申請出力結果!$B17,交付申請入力データ!$B$20:$B$1053,交付申請出力結果!$C$5)/SUMIF(交付申請入力データ!U$20:U$1053,"対象",交付申請入力データ!$G$20:$G$1053),0)</f>
        <v>0</v>
      </c>
      <c r="N17" s="206">
        <f>IFERROR(交付申請入力データ!Y$19*SUMIFS(交付申請入力データ!$G$20:$G$1053,交付申請入力データ!Y$20:Y$1053,"対象",交付申請入力データ!$C$20:$C$1053,交付申請出力結果!$B17,交付申請入力データ!$B$20:$B$1053,交付申請出力結果!$C$5)/SUMIF(交付申請入力データ!Y$20:Y$1053,"対象",交付申請入力データ!$G$20:$G$1053),0)</f>
        <v>0</v>
      </c>
      <c r="O17" s="206">
        <f>IFERROR(交付申請入力データ!Z$19*SUMIFS(交付申請入力データ!$G$20:$G$1053,交付申請入力データ!Z$20:Z$1053,"対象",交付申請入力データ!$C$20:$C$1053,交付申請出力結果!$B17,交付申請入力データ!$B$20:$B$1053,交付申請出力結果!$C$5)/SUMIF(交付申請入力データ!Z$20:Z$1053,"対象",交付申請入力データ!$G$20:$G$1053),0)</f>
        <v>0</v>
      </c>
      <c r="P17" s="206">
        <f>IFERROR(交付申請入力データ!AA$19*SUMIFS(交付申請入力データ!$G$20:$G$1053,交付申請入力データ!AA$20:AA$1053,"対象",交付申請入力データ!$C$20:$C$1053,交付申請出力結果!$B17,交付申請入力データ!$B$20:$B$1053,交付申請出力結果!$C$5)/SUMIF(交付申請入力データ!AA$20:AA$1053,"対象",交付申請入力データ!$G$20:$G$1053),0)</f>
        <v>0</v>
      </c>
      <c r="Q17" s="206">
        <f>SUM(D17:P17)</f>
        <v>0</v>
      </c>
      <c r="R17" s="207">
        <f>IFERROR(VLOOKUP($C$5,交付申請入力データ!$B$9:$E$14,4,0),0)</f>
        <v>0</v>
      </c>
      <c r="S17" s="256">
        <f t="shared" si="2"/>
        <v>0</v>
      </c>
      <c r="T17" s="528"/>
      <c r="V17" s="435" t="s">
        <v>115</v>
      </c>
      <c r="W17" s="799"/>
      <c r="X17" s="799"/>
      <c r="Y17" s="800"/>
      <c r="Z17" s="107"/>
      <c r="AA17" s="108">
        <f>SUM(Z12:Z14)+AA15</f>
        <v>0</v>
      </c>
    </row>
    <row r="18" spans="1:29" ht="19.5" thickBot="1">
      <c r="A18" s="780" t="s">
        <v>96</v>
      </c>
      <c r="B18" s="781"/>
      <c r="C18" s="200">
        <f t="shared" ref="C18:P18" si="5">SUM(C7:C17)</f>
        <v>0</v>
      </c>
      <c r="D18" s="201">
        <f t="shared" si="5"/>
        <v>0</v>
      </c>
      <c r="E18" s="201">
        <f t="shared" si="5"/>
        <v>0</v>
      </c>
      <c r="F18" s="201">
        <f t="shared" si="5"/>
        <v>0</v>
      </c>
      <c r="G18" s="201">
        <f t="shared" si="5"/>
        <v>0</v>
      </c>
      <c r="H18" s="201">
        <f t="shared" si="5"/>
        <v>0</v>
      </c>
      <c r="I18" s="201">
        <f t="shared" si="5"/>
        <v>0</v>
      </c>
      <c r="J18" s="201">
        <f t="shared" si="5"/>
        <v>0</v>
      </c>
      <c r="K18" s="201">
        <f t="shared" si="5"/>
        <v>0</v>
      </c>
      <c r="L18" s="201">
        <f t="shared" si="5"/>
        <v>0</v>
      </c>
      <c r="M18" s="201">
        <f t="shared" si="5"/>
        <v>0</v>
      </c>
      <c r="N18" s="201">
        <f t="shared" si="5"/>
        <v>0</v>
      </c>
      <c r="O18" s="201">
        <f t="shared" si="5"/>
        <v>0</v>
      </c>
      <c r="P18" s="201">
        <f t="shared" si="5"/>
        <v>0</v>
      </c>
      <c r="Q18" s="201">
        <f t="shared" si="0"/>
        <v>0</v>
      </c>
      <c r="R18" s="224" t="s">
        <v>74</v>
      </c>
      <c r="S18" s="203">
        <f>SUM(S7:S17)</f>
        <v>0</v>
      </c>
      <c r="T18" s="204">
        <f>SUM(T7:T17)</f>
        <v>0</v>
      </c>
      <c r="V18" s="782" t="s">
        <v>116</v>
      </c>
      <c r="W18" s="783"/>
      <c r="X18" s="783"/>
      <c r="Y18" s="784"/>
      <c r="Z18" s="109"/>
      <c r="AA18" s="110">
        <f>SUM(AA12:AA15)</f>
        <v>0</v>
      </c>
    </row>
    <row r="19" spans="1:29" ht="13.5" customHeight="1" thickBot="1">
      <c r="B19" s="3"/>
      <c r="V19" s="785" t="s">
        <v>161</v>
      </c>
      <c r="W19" s="786"/>
      <c r="X19" s="786"/>
      <c r="Y19" s="787"/>
      <c r="Z19" s="776"/>
      <c r="AA19" s="778">
        <v>1500000</v>
      </c>
    </row>
    <row r="20" spans="1:29" ht="23.25" customHeight="1" thickBot="1">
      <c r="B20" s="40" t="s">
        <v>109</v>
      </c>
      <c r="C20" s="113">
        <f>交付申請入力データ!$B$10</f>
        <v>0</v>
      </c>
      <c r="V20" s="788"/>
      <c r="W20" s="789"/>
      <c r="X20" s="789"/>
      <c r="Y20" s="790"/>
      <c r="Z20" s="777"/>
      <c r="AA20" s="779"/>
    </row>
    <row r="21" spans="1:29" ht="25.5" customHeight="1" thickBot="1">
      <c r="A21" s="807" t="s">
        <v>77</v>
      </c>
      <c r="B21" s="808"/>
      <c r="C21" s="46" t="s">
        <v>66</v>
      </c>
      <c r="D21" s="47" t="s">
        <v>67</v>
      </c>
      <c r="E21" s="198" t="s">
        <v>78</v>
      </c>
      <c r="F21" s="198" t="s">
        <v>79</v>
      </c>
      <c r="G21" s="198" t="s">
        <v>80</v>
      </c>
      <c r="H21" s="198" t="s">
        <v>81</v>
      </c>
      <c r="I21" s="198" t="s">
        <v>82</v>
      </c>
      <c r="J21" s="198" t="s">
        <v>83</v>
      </c>
      <c r="K21" s="198" t="s">
        <v>84</v>
      </c>
      <c r="L21" s="198" t="s">
        <v>85</v>
      </c>
      <c r="M21" s="198" t="s">
        <v>86</v>
      </c>
      <c r="N21" s="198" t="s">
        <v>87</v>
      </c>
      <c r="O21" s="198" t="s">
        <v>88</v>
      </c>
      <c r="P21" s="198" t="s">
        <v>89</v>
      </c>
      <c r="Q21" s="47" t="s">
        <v>90</v>
      </c>
      <c r="R21" s="48" t="s">
        <v>91</v>
      </c>
      <c r="S21" s="456" t="s">
        <v>92</v>
      </c>
      <c r="T21" s="457"/>
      <c r="V21" s="421" t="s">
        <v>117</v>
      </c>
      <c r="W21" s="422"/>
      <c r="X21" s="422"/>
      <c r="Y21" s="423"/>
      <c r="Z21" s="63"/>
      <c r="AA21" s="64">
        <f>ROUNDDOWN(MIN(AA16:AA20),-3)</f>
        <v>0</v>
      </c>
    </row>
    <row r="22" spans="1:29" ht="18.75" customHeight="1">
      <c r="A22" s="458" t="s">
        <v>302</v>
      </c>
      <c r="B22" s="180" t="s">
        <v>163</v>
      </c>
      <c r="C22" s="51">
        <f>SUMIFS(交付申請入力データ!$G$20:$G$1053,交付申請入力データ!$C$20:$C$1053,B22,交付申請入力データ!$B$20:$B$1053,交付申請出力結果!$C$20)</f>
        <v>0</v>
      </c>
      <c r="D22" s="52">
        <f>SUMIFS(交付申請入力データ!$H$20:$H$1053,交付申請入力データ!$C$20:$C$1053,B22,交付申請入力データ!$B$20:$B$1053,交付申請出力結果!$C$20)</f>
        <v>0</v>
      </c>
      <c r="E22" s="52">
        <f>IFERROR(交付申請入力データ!M$19*SUMIFS(交付申請入力データ!$G$20:$G$1053,交付申請入力データ!M$20:M$1053,"対象",交付申請入力データ!$C$20:$C$1053,交付申請出力結果!$B22,交付申請入力データ!$B$20:$B$1053,交付申請出力結果!$C$20)/SUMIF(交付申請入力データ!M$20:M$1053,"対象",交付申請入力データ!$G$20:$G$1053),0)</f>
        <v>0</v>
      </c>
      <c r="F22" s="52">
        <f>IFERROR(交付申請入力データ!N$19*SUMIFS(交付申請入力データ!$G$20:$G$1053,交付申請入力データ!N$20:N$1053,"対象",交付申請入力データ!$C$20:$C$1053,交付申請出力結果!$B22,交付申請入力データ!$B$20:$B$1053,交付申請出力結果!$C$20)/SUMIF(交付申請入力データ!N$20:N$1053,"対象",交付申請入力データ!$G$20:$G$1053),0)</f>
        <v>0</v>
      </c>
      <c r="G22" s="52">
        <f>IFERROR(交付申請入力データ!O$19*SUMIFS(交付申請入力データ!$G$20:$G$1053,交付申請入力データ!O$20:O$1053,"対象",交付申請入力データ!$C$20:$C$1053,交付申請出力結果!$B22,交付申請入力データ!$B$20:$B$1053,交付申請出力結果!$C$20)/SUMIF(交付申請入力データ!O$20:O$1053,"対象",交付申請入力データ!$G$20:$G$1053),0)</f>
        <v>0</v>
      </c>
      <c r="H22" s="52">
        <f>IFERROR(交付申請入力データ!P$19*SUMIFS(交付申請入力データ!$G$20:$G$1053,交付申請入力データ!P$20:P$1053,"対象",交付申請入力データ!$C$20:$C$1053,交付申請出力結果!$B22,交付申請入力データ!$B$20:$B$1053,交付申請出力結果!$C$20)/SUMIF(交付申請入力データ!P$20:P$1053,"対象",交付申請入力データ!$G$20:$G$1053),0)</f>
        <v>0</v>
      </c>
      <c r="I22" s="52">
        <f>IFERROR(交付申請入力データ!Q$19*SUMIFS(交付申請入力データ!$G$20:$G$1053,交付申請入力データ!Q$20:Q$1053,"対象",交付申請入力データ!$C$20:$C$1053,交付申請出力結果!$B22,交付申請入力データ!$B$20:$B$1053,交付申請出力結果!$C$20)/SUMIF(交付申請入力データ!Q$20:Q$1053,"対象",交付申請入力データ!$G$20:$G$1053),0)</f>
        <v>0</v>
      </c>
      <c r="J22" s="52">
        <f>IFERROR(交付申請入力データ!R$19*SUMIFS(交付申請入力データ!$G$20:$G$1053,交付申請入力データ!R$20:R$1053,"対象",交付申請入力データ!$C$20:$C$1053,交付申請出力結果!$B22,交付申請入力データ!$B$20:$B$1053,交付申請出力結果!$C$20)/SUMIF(交付申請入力データ!R$20:R$1053,"対象",交付申請入力データ!$G$20:$G$1053),0)</f>
        <v>0</v>
      </c>
      <c r="K22" s="52">
        <f>IFERROR(交付申請入力データ!S$19*SUMIFS(交付申請入力データ!$G$20:$G$1053,交付申請入力データ!S$20:S$1053,"対象",交付申請入力データ!$C$20:$C$1053,交付申請出力結果!$B22,交付申請入力データ!$B$20:$B$1053,交付申請出力結果!$C$20)/SUMIF(交付申請入力データ!S$20:S$1053,"対象",交付申請入力データ!$G$20:$G$1053),0)</f>
        <v>0</v>
      </c>
      <c r="L22" s="52">
        <f>IFERROR(交付申請入力データ!T$19*SUMIFS(交付申請入力データ!$G$20:$G$1053,交付申請入力データ!T$20:T$1053,"対象",交付申請入力データ!$C$20:$C$1053,交付申請出力結果!$B22,交付申請入力データ!$B$20:$B$1053,交付申請出力結果!$C$20)/SUMIF(交付申請入力データ!T$20:T$1053,"対象",交付申請入力データ!$G$20:$G$1053),0)</f>
        <v>0</v>
      </c>
      <c r="M22" s="52">
        <f>IFERROR(交付申請入力データ!U$19*SUMIFS(交付申請入力データ!$G$20:$G$1053,交付申請入力データ!U$20:U$1053,"対象",交付申請入力データ!$C$20:$C$1053,交付申請出力結果!$B22,交付申請入力データ!$B$20:$B$1053,交付申請出力結果!$C$20)/SUMIF(交付申請入力データ!U$20:U$1053,"対象",交付申請入力データ!$G$20:$G$1053),0)</f>
        <v>0</v>
      </c>
      <c r="N22" s="52">
        <f>IFERROR(交付申請入力データ!Y$19*SUMIFS(交付申請入力データ!$G$20:$G$1053,交付申請入力データ!Y$20:Y$1053,"対象",交付申請入力データ!$C$20:$C$1053,交付申請出力結果!$B22,交付申請入力データ!$B$20:$B$1053,交付申請出力結果!$C$20)/SUMIF(交付申請入力データ!Y$20:Y$1053,"対象",交付申請入力データ!$G$20:$G$1053),0)</f>
        <v>0</v>
      </c>
      <c r="O22" s="52">
        <f>IFERROR(交付申請入力データ!Z$19*SUMIFS(交付申請入力データ!$G$20:$G$1053,交付申請入力データ!Z$20:Z$1053,"対象",交付申請入力データ!$C$20:$C$1053,交付申請出力結果!$B22,交付申請入力データ!$B$20:$B$1053,交付申請出力結果!$C$20)/SUMIF(交付申請入力データ!Z$20:Z$1053,"対象",交付申請入力データ!$G$20:$G$1053),0)</f>
        <v>0</v>
      </c>
      <c r="P22" s="52">
        <f>IFERROR(交付申請入力データ!AA$19*SUMIFS(交付申請入力データ!$G$20:$G$1053,交付申請入力データ!AA$20:AA$1053,"対象",交付申請入力データ!$C$20:$C$1053,交付申請出力結果!$B22,交付申請入力データ!$B$20:$B$1053,交付申請出力結果!$C$20)/SUMIF(交付申請入力データ!AA$20:AA$1053,"対象",交付申請入力データ!$G$20:$G$1053),0)</f>
        <v>0</v>
      </c>
      <c r="Q22" s="52">
        <f>SUM(D22:P22)</f>
        <v>0</v>
      </c>
      <c r="R22" s="53">
        <f>IFERROR(VLOOKUP($C$20,交付申請入力データ!$B$9:$E$14,4,0),0)</f>
        <v>0</v>
      </c>
      <c r="S22" s="54">
        <f>ROUNDDOWN(Q22*R22,0)</f>
        <v>0</v>
      </c>
      <c r="T22" s="460">
        <f>SUM(S22:S30)</f>
        <v>0</v>
      </c>
      <c r="V22" s="446" t="s">
        <v>97</v>
      </c>
      <c r="W22" s="446"/>
      <c r="X22" s="446"/>
    </row>
    <row r="23" spans="1:29" ht="18.75" customHeight="1" thickBot="1">
      <c r="A23" s="459"/>
      <c r="B23" s="173" t="s">
        <v>167</v>
      </c>
      <c r="C23" s="71">
        <f>SUMIFS(交付申請入力データ!$G$20:$G$1053,交付申請入力データ!$C$20:$C$1053,B23,交付申請入力データ!$B$20:$B$1053,交付申請出力結果!$C$20)</f>
        <v>0</v>
      </c>
      <c r="D23" s="57">
        <f>SUMIFS(交付申請入力データ!$H$20:$H$1053,交付申請入力データ!$C$20:$C$1053,B23,交付申請入力データ!$B$20:$B$1053,交付申請出力結果!$C$20)</f>
        <v>0</v>
      </c>
      <c r="E23" s="58">
        <f>IFERROR(交付申請入力データ!M$19*SUMIFS(交付申請入力データ!$G$20:$G$1053,交付申請入力データ!M$20:M$1053,"対象",交付申請入力データ!$C$20:$C$1053,交付申請出力結果!$B23,交付申請入力データ!$B$20:$B$1053,交付申請出力結果!$C$20)/SUMIF(交付申請入力データ!M$20:M$1053,"対象",交付申請入力データ!$G$20:$G$1053),0)</f>
        <v>0</v>
      </c>
      <c r="F23" s="58">
        <f>IFERROR(交付申請入力データ!N$19*SUMIFS(交付申請入力データ!$G$20:$G$1053,交付申請入力データ!N$20:N$1053,"対象",交付申請入力データ!$C$20:$C$1053,交付申請出力結果!$B23,交付申請入力データ!$B$20:$B$1053,交付申請出力結果!$C$20)/SUMIF(交付申請入力データ!N$20:N$1053,"対象",交付申請入力データ!$G$20:$G$1053),0)</f>
        <v>0</v>
      </c>
      <c r="G23" s="58">
        <f>IFERROR(交付申請入力データ!O$19*SUMIFS(交付申請入力データ!$G$20:$G$1053,交付申請入力データ!O$20:O$1053,"対象",交付申請入力データ!$C$20:$C$1053,交付申請出力結果!$B23,交付申請入力データ!$B$20:$B$1053,交付申請出力結果!$C$20)/SUMIF(交付申請入力データ!O$20:O$1053,"対象",交付申請入力データ!$G$20:$G$1053),0)</f>
        <v>0</v>
      </c>
      <c r="H23" s="58">
        <f>IFERROR(交付申請入力データ!P$19*SUMIFS(交付申請入力データ!$G$20:$G$1053,交付申請入力データ!P$20:P$1053,"対象",交付申請入力データ!$C$20:$C$1053,交付申請出力結果!$B23,交付申請入力データ!$B$20:$B$1053,交付申請出力結果!$C$20)/SUMIF(交付申請入力データ!P$20:P$1053,"対象",交付申請入力データ!$G$20:$G$1053),0)</f>
        <v>0</v>
      </c>
      <c r="I23" s="58">
        <f>IFERROR(交付申請入力データ!Q$19*SUMIFS(交付申請入力データ!$G$20:$G$1053,交付申請入力データ!Q$20:Q$1053,"対象",交付申請入力データ!$C$20:$C$1053,交付申請出力結果!$B23,交付申請入力データ!$B$20:$B$1053,交付申請出力結果!$C$20)/SUMIF(交付申請入力データ!Q$20:Q$1053,"対象",交付申請入力データ!$G$20:$G$1053),0)</f>
        <v>0</v>
      </c>
      <c r="J23" s="58">
        <f>IFERROR(交付申請入力データ!R$19*SUMIFS(交付申請入力データ!$G$20:$G$1053,交付申請入力データ!R$20:R$1053,"対象",交付申請入力データ!$C$20:$C$1053,交付申請出力結果!$B23,交付申請入力データ!$B$20:$B$1053,交付申請出力結果!$C$20)/SUMIF(交付申請入力データ!R$20:R$1053,"対象",交付申請入力データ!$G$20:$G$1053),0)</f>
        <v>0</v>
      </c>
      <c r="K23" s="58">
        <f>IFERROR(交付申請入力データ!S$19*SUMIFS(交付申請入力データ!$G$20:$G$1053,交付申請入力データ!S$20:S$1053,"対象",交付申請入力データ!$C$20:$C$1053,交付申請出力結果!$B23,交付申請入力データ!$B$20:$B$1053,交付申請出力結果!$C$20)/SUMIF(交付申請入力データ!S$20:S$1053,"対象",交付申請入力データ!$G$20:$G$1053),0)</f>
        <v>0</v>
      </c>
      <c r="L23" s="58">
        <f>IFERROR(交付申請入力データ!T$19*SUMIFS(交付申請入力データ!$G$20:$G$1053,交付申請入力データ!T$20:T$1053,"対象",交付申請入力データ!$C$20:$C$1053,交付申請出力結果!$B23,交付申請入力データ!$B$20:$B$1053,交付申請出力結果!$C$20)/SUMIF(交付申請入力データ!T$20:T$1053,"対象",交付申請入力データ!$G$20:$G$1053),0)</f>
        <v>0</v>
      </c>
      <c r="M23" s="58">
        <f>IFERROR(交付申請入力データ!U$19*SUMIFS(交付申請入力データ!$G$20:$G$1053,交付申請入力データ!U$20:U$1053,"対象",交付申請入力データ!$C$20:$C$1053,交付申請出力結果!$B23,交付申請入力データ!$B$20:$B$1053,交付申請出力結果!$C$20)/SUMIF(交付申請入力データ!U$20:U$1053,"対象",交付申請入力データ!$G$20:$G$1053),0)</f>
        <v>0</v>
      </c>
      <c r="N23" s="57">
        <f>IFERROR(交付申請入力データ!Y$19*SUMIFS(交付申請入力データ!$G$20:$G$1053,交付申請入力データ!Y$20:Y$1053,"対象",交付申請入力データ!$C$20:$C$1053,交付申請出力結果!$B23,交付申請入力データ!$B$20:$B$1053,交付申請出力結果!$C$20)/SUMIF(交付申請入力データ!Y$20:Y$1053,"対象",交付申請入力データ!$G$20:$G$1053),0)</f>
        <v>0</v>
      </c>
      <c r="O23" s="57">
        <f>IFERROR(交付申請入力データ!Z$19*SUMIFS(交付申請入力データ!$G$20:$G$1053,交付申請入力データ!Z$20:Z$1053,"対象",交付申請入力データ!$C$20:$C$1053,交付申請出力結果!$B23,交付申請入力データ!$B$20:$B$1053,交付申請出力結果!$C$20)/SUMIF(交付申請入力データ!Z$20:Z$1053,"対象",交付申請入力データ!$G$20:$G$1053),0)</f>
        <v>0</v>
      </c>
      <c r="P23" s="57">
        <f>IFERROR(交付申請入力データ!AA$19*SUMIFS(交付申請入力データ!$G$20:$G$1053,交付申請入力データ!AA$20:AA$1053,"対象",交付申請入力データ!$C$20:$C$1053,交付申請出力結果!$B23,交付申請入力データ!$B$20:$B$1053,交付申請出力結果!$C$20)/SUMIF(交付申請入力データ!AA$20:AA$1053,"対象",交付申請入力データ!$G$20:$G$1053),0)</f>
        <v>0</v>
      </c>
      <c r="Q23" s="57">
        <f t="shared" ref="Q23:Q33" si="6">SUM(D23:P23)</f>
        <v>0</v>
      </c>
      <c r="R23" s="59">
        <f>IFERROR(VLOOKUP($C$20,交付申請入力データ!$B$9:$E$14,4,0),0)</f>
        <v>0</v>
      </c>
      <c r="S23" s="60">
        <f>ROUNDDOWN(Q23*R23,0)</f>
        <v>0</v>
      </c>
      <c r="T23" s="461"/>
      <c r="V23" s="425"/>
      <c r="W23" s="425"/>
      <c r="X23" s="425"/>
    </row>
    <row r="24" spans="1:29" ht="18.75" customHeight="1" thickBot="1">
      <c r="A24" s="459"/>
      <c r="B24" s="173" t="s">
        <v>169</v>
      </c>
      <c r="C24" s="71">
        <f>SUMIFS(交付申請入力データ!$G$20:$G$1053,交付申請入力データ!$C$20:$C$1053,B24,交付申請入力データ!$B$20:$B$1053,交付申請出力結果!$C$20)</f>
        <v>0</v>
      </c>
      <c r="D24" s="57">
        <f>SUMIFS(交付申請入力データ!$H$20:$H$1053,交付申請入力データ!$C$20:$C$1053,B24,交付申請入力データ!$B$20:$B$1053,交付申請出力結果!$C$20)</f>
        <v>0</v>
      </c>
      <c r="E24" s="58">
        <f>IFERROR(交付申請入力データ!M$19*SUMIFS(交付申請入力データ!$G$20:$G$1053,交付申請入力データ!M$20:M$1053,"対象",交付申請入力データ!$C$20:$C$1053,交付申請出力結果!$B24,交付申請入力データ!$B$20:$B$1053,交付申請出力結果!$C$20)/SUMIF(交付申請入力データ!M$20:M$1053,"対象",交付申請入力データ!$G$20:$G$1053),0)</f>
        <v>0</v>
      </c>
      <c r="F24" s="58">
        <f>IFERROR(交付申請入力データ!N$19*SUMIFS(交付申請入力データ!$G$20:$G$1053,交付申請入力データ!N$20:N$1053,"対象",交付申請入力データ!$C$20:$C$1053,交付申請出力結果!$B24,交付申請入力データ!$B$20:$B$1053,交付申請出力結果!$C$20)/SUMIF(交付申請入力データ!N$20:N$1053,"対象",交付申請入力データ!$G$20:$G$1053),0)</f>
        <v>0</v>
      </c>
      <c r="G24" s="58">
        <f>IFERROR(交付申請入力データ!O$19*SUMIFS(交付申請入力データ!$G$20:$G$1053,交付申請入力データ!O$20:O$1053,"対象",交付申請入力データ!$C$20:$C$1053,交付申請出力結果!$B24,交付申請入力データ!$B$20:$B$1053,交付申請出力結果!$C$20)/SUMIF(交付申請入力データ!O$20:O$1053,"対象",交付申請入力データ!$G$20:$G$1053),0)</f>
        <v>0</v>
      </c>
      <c r="H24" s="58">
        <f>IFERROR(交付申請入力データ!P$19*SUMIFS(交付申請入力データ!$G$20:$G$1053,交付申請入力データ!P$20:P$1053,"対象",交付申請入力データ!$C$20:$C$1053,交付申請出力結果!$B24,交付申請入力データ!$B$20:$B$1053,交付申請出力結果!$C$20)/SUMIF(交付申請入力データ!P$20:P$1053,"対象",交付申請入力データ!$G$20:$G$1053),0)</f>
        <v>0</v>
      </c>
      <c r="I24" s="58">
        <f>IFERROR(交付申請入力データ!Q$19*SUMIFS(交付申請入力データ!$G$20:$G$1053,交付申請入力データ!Q$20:Q$1053,"対象",交付申請入力データ!$C$20:$C$1053,交付申請出力結果!$B24,交付申請入力データ!$B$20:$B$1053,交付申請出力結果!$C$20)/SUMIF(交付申請入力データ!Q$20:Q$1053,"対象",交付申請入力データ!$G$20:$G$1053),0)</f>
        <v>0</v>
      </c>
      <c r="J24" s="58">
        <f>IFERROR(交付申請入力データ!R$19*SUMIFS(交付申請入力データ!$G$20:$G$1053,交付申請入力データ!R$20:R$1053,"対象",交付申請入力データ!$C$20:$C$1053,交付申請出力結果!$B24,交付申請入力データ!$B$20:$B$1053,交付申請出力結果!$C$20)/SUMIF(交付申請入力データ!R$20:R$1053,"対象",交付申請入力データ!$G$20:$G$1053),0)</f>
        <v>0</v>
      </c>
      <c r="K24" s="58">
        <f>IFERROR(交付申請入力データ!S$19*SUMIFS(交付申請入力データ!$G$20:$G$1053,交付申請入力データ!S$20:S$1053,"対象",交付申請入力データ!$C$20:$C$1053,交付申請出力結果!$B24,交付申請入力データ!$B$20:$B$1053,交付申請出力結果!$C$20)/SUMIF(交付申請入力データ!S$20:S$1053,"対象",交付申請入力データ!$G$20:$G$1053),0)</f>
        <v>0</v>
      </c>
      <c r="L24" s="58">
        <f>IFERROR(交付申請入力データ!T$19*SUMIFS(交付申請入力データ!$G$20:$G$1053,交付申請入力データ!T$20:T$1053,"対象",交付申請入力データ!$C$20:$C$1053,交付申請出力結果!$B24,交付申請入力データ!$B$20:$B$1053,交付申請出力結果!$C$20)/SUMIF(交付申請入力データ!T$20:T$1053,"対象",交付申請入力データ!$G$20:$G$1053),0)</f>
        <v>0</v>
      </c>
      <c r="M24" s="58">
        <f>IFERROR(交付申請入力データ!U$19*SUMIFS(交付申請入力データ!$G$20:$G$1053,交付申請入力データ!U$20:U$1053,"対象",交付申請入力データ!$C$20:$C$1053,交付申請出力結果!$B24,交付申請入力データ!$B$20:$B$1053,交付申請出力結果!$C$20)/SUMIF(交付申請入力データ!U$20:U$1053,"対象",交付申請入力データ!$G$20:$G$1053),0)</f>
        <v>0</v>
      </c>
      <c r="N24" s="57">
        <f>IFERROR(交付申請入力データ!Y$19*SUMIFS(交付申請入力データ!$G$20:$G$1053,交付申請入力データ!Y$20:Y$1053,"対象",交付申請入力データ!$C$20:$C$1053,交付申請出力結果!$B24,交付申請入力データ!$B$20:$B$1053,交付申請出力結果!$C$20)/SUMIF(交付申請入力データ!Y$20:Y$1053,"対象",交付申請入力データ!$G$20:$G$1053),0)</f>
        <v>0</v>
      </c>
      <c r="O24" s="57">
        <f>IFERROR(交付申請入力データ!Z$19*SUMIFS(交付申請入力データ!$G$20:$G$1053,交付申請入力データ!Z$20:Z$1053,"対象",交付申請入力データ!$C$20:$C$1053,交付申請出力結果!$B24,交付申請入力データ!$B$20:$B$1053,交付申請出力結果!$C$20)/SUMIF(交付申請入力データ!Z$20:Z$1053,"対象",交付申請入力データ!$G$20:$G$1053),0)</f>
        <v>0</v>
      </c>
      <c r="P24" s="57">
        <f>IFERROR(交付申請入力データ!AA$19*SUMIFS(交付申請入力データ!$G$20:$G$1053,交付申請入力データ!AA$20:AA$1053,"対象",交付申請入力データ!$C$20:$C$1053,交付申請出力結果!$B24,交付申請入力データ!$B$20:$B$1053,交付申請出力結果!$C$20)/SUMIF(交付申請入力データ!AA$20:AA$1053,"対象",交付申請入力データ!$G$20:$G$1053),0)</f>
        <v>0</v>
      </c>
      <c r="Q24" s="57">
        <f t="shared" ref="Q24" si="7">SUM(D24:P24)</f>
        <v>0</v>
      </c>
      <c r="R24" s="59">
        <f>IFERROR(VLOOKUP($C$20,交付申請入力データ!$B$9:$E$14,4,0),0)</f>
        <v>0</v>
      </c>
      <c r="S24" s="60">
        <f t="shared" ref="S24" si="8">ROUNDDOWN(Q24*R24,0)</f>
        <v>0</v>
      </c>
      <c r="T24" s="461"/>
      <c r="V24" s="464" t="s">
        <v>77</v>
      </c>
      <c r="W24" s="465"/>
      <c r="X24" s="465"/>
      <c r="Y24" s="491" t="s">
        <v>66</v>
      </c>
      <c r="Z24" s="492"/>
      <c r="AA24" s="493" t="s">
        <v>68</v>
      </c>
      <c r="AB24" s="494"/>
    </row>
    <row r="25" spans="1:29" ht="19.5" customHeight="1">
      <c r="A25" s="459"/>
      <c r="B25" s="173" t="s">
        <v>178</v>
      </c>
      <c r="C25" s="71">
        <f>SUMIFS(交付申請入力データ!$G$20:$G$1053,交付申請入力データ!$C$20:$C$1053,B25,交付申請入力データ!$B$20:$B$1053,交付申請出力結果!$C$20)</f>
        <v>0</v>
      </c>
      <c r="D25" s="57">
        <f>SUMIFS(交付申請入力データ!$H$20:$H$1053,交付申請入力データ!$C$20:$C$1053,B25,交付申請入力データ!$B$20:$B$1053,交付申請出力結果!$C$20)</f>
        <v>0</v>
      </c>
      <c r="E25" s="58">
        <f>IFERROR(交付申請入力データ!M$19*SUMIFS(交付申請入力データ!$G$20:$G$1053,交付申請入力データ!M$20:M$1053,"対象",交付申請入力データ!$C$20:$C$1053,交付申請出力結果!$B25,交付申請入力データ!$B$20:$B$1053,交付申請出力結果!$C$20)/SUMIF(交付申請入力データ!M$20:M$1053,"対象",交付申請入力データ!$G$20:$G$1053),0)</f>
        <v>0</v>
      </c>
      <c r="F25" s="58">
        <f>IFERROR(交付申請入力データ!N$19*SUMIFS(交付申請入力データ!$G$20:$G$1053,交付申請入力データ!N$20:N$1053,"対象",交付申請入力データ!$C$20:$C$1053,交付申請出力結果!$B25,交付申請入力データ!$B$20:$B$1053,交付申請出力結果!$C$20)/SUMIF(交付申請入力データ!N$20:N$1053,"対象",交付申請入力データ!$G$20:$G$1053),0)</f>
        <v>0</v>
      </c>
      <c r="G25" s="58">
        <f>IFERROR(交付申請入力データ!O$19*SUMIFS(交付申請入力データ!$G$20:$G$1053,交付申請入力データ!O$20:O$1053,"対象",交付申請入力データ!$C$20:$C$1053,交付申請出力結果!$B25,交付申請入力データ!$B$20:$B$1053,交付申請出力結果!$C$20)/SUMIF(交付申請入力データ!O$20:O$1053,"対象",交付申請入力データ!$G$20:$G$1053),0)</f>
        <v>0</v>
      </c>
      <c r="H25" s="58">
        <f>IFERROR(交付申請入力データ!P$19*SUMIFS(交付申請入力データ!$G$20:$G$1053,交付申請入力データ!P$20:P$1053,"対象",交付申請入力データ!$C$20:$C$1053,交付申請出力結果!$B25,交付申請入力データ!$B$20:$B$1053,交付申請出力結果!$C$20)/SUMIF(交付申請入力データ!P$20:P$1053,"対象",交付申請入力データ!$G$20:$G$1053),0)</f>
        <v>0</v>
      </c>
      <c r="I25" s="58">
        <f>IFERROR(交付申請入力データ!Q$19*SUMIFS(交付申請入力データ!$G$20:$G$1053,交付申請入力データ!Q$20:Q$1053,"対象",交付申請入力データ!$C$20:$C$1053,交付申請出力結果!$B25,交付申請入力データ!$B$20:$B$1053,交付申請出力結果!$C$20)/SUMIF(交付申請入力データ!Q$20:Q$1053,"対象",交付申請入力データ!$G$20:$G$1053),0)</f>
        <v>0</v>
      </c>
      <c r="J25" s="58">
        <f>IFERROR(交付申請入力データ!R$19*SUMIFS(交付申請入力データ!$G$20:$G$1053,交付申請入力データ!R$20:R$1053,"対象",交付申請入力データ!$C$20:$C$1053,交付申請出力結果!$B25,交付申請入力データ!$B$20:$B$1053,交付申請出力結果!$C$20)/SUMIF(交付申請入力データ!R$20:R$1053,"対象",交付申請入力データ!$G$20:$G$1053),0)</f>
        <v>0</v>
      </c>
      <c r="K25" s="58">
        <f>IFERROR(交付申請入力データ!S$19*SUMIFS(交付申請入力データ!$G$20:$G$1053,交付申請入力データ!S$20:S$1053,"対象",交付申請入力データ!$C$20:$C$1053,交付申請出力結果!$B25,交付申請入力データ!$B$20:$B$1053,交付申請出力結果!$C$20)/SUMIF(交付申請入力データ!S$20:S$1053,"対象",交付申請入力データ!$G$20:$G$1053),0)</f>
        <v>0</v>
      </c>
      <c r="L25" s="58">
        <f>IFERROR(交付申請入力データ!T$19*SUMIFS(交付申請入力データ!$G$20:$G$1053,交付申請入力データ!T$20:T$1053,"対象",交付申請入力データ!$C$20:$C$1053,交付申請出力結果!$B25,交付申請入力データ!$B$20:$B$1053,交付申請出力結果!$C$20)/SUMIF(交付申請入力データ!T$20:T$1053,"対象",交付申請入力データ!$G$20:$G$1053),0)</f>
        <v>0</v>
      </c>
      <c r="M25" s="58">
        <f>IFERROR(交付申請入力データ!U$19*SUMIFS(交付申請入力データ!$G$20:$G$1053,交付申請入力データ!U$20:U$1053,"対象",交付申請入力データ!$C$20:$C$1053,交付申請出力結果!$B25,交付申請入力データ!$B$20:$B$1053,交付申請出力結果!$C$20)/SUMIF(交付申請入力データ!U$20:U$1053,"対象",交付申請入力データ!$G$20:$G$1053),0)</f>
        <v>0</v>
      </c>
      <c r="N25" s="57">
        <f>IFERROR(交付申請入力データ!Y$19*SUMIFS(交付申請入力データ!$G$20:$G$1053,交付申請入力データ!Y$20:Y$1053,"対象",交付申請入力データ!$C$20:$C$1053,交付申請出力結果!$B25,交付申請入力データ!$B$20:$B$1053,交付申請出力結果!$C$20)/SUMIF(交付申請入力データ!Y$20:Y$1053,"対象",交付申請入力データ!$G$20:$G$1053),0)</f>
        <v>0</v>
      </c>
      <c r="O25" s="57">
        <f>IFERROR(交付申請入力データ!Z$19*SUMIFS(交付申請入力データ!$G$20:$G$1053,交付申請入力データ!Z$20:Z$1053,"対象",交付申請入力データ!$C$20:$C$1053,交付申請出力結果!$B25,交付申請入力データ!$B$20:$B$1053,交付申請出力結果!$C$20)/SUMIF(交付申請入力データ!Z$20:Z$1053,"対象",交付申請入力データ!$G$20:$G$1053),0)</f>
        <v>0</v>
      </c>
      <c r="P25" s="57">
        <f>IFERROR(交付申請入力データ!AA$19*SUMIFS(交付申請入力データ!$G$20:$G$1053,交付申請入力データ!AA$20:AA$1053,"対象",交付申請入力データ!$C$20:$C$1053,交付申請出力結果!$B25,交付申請入力データ!$B$20:$B$1053,交付申請出力結果!$C$20)/SUMIF(交付申請入力データ!AA$20:AA$1053,"対象",交付申請入力データ!$G$20:$G$1053),0)</f>
        <v>0</v>
      </c>
      <c r="Q25" s="57">
        <f t="shared" si="6"/>
        <v>0</v>
      </c>
      <c r="R25" s="59">
        <f>IFERROR(VLOOKUP($C$20,交付申請入力データ!$B$9:$E$14,4,0),0)</f>
        <v>0</v>
      </c>
      <c r="S25" s="60">
        <f t="shared" ref="S25:S32" si="9">ROUNDDOWN(Q25*R25,0)</f>
        <v>0</v>
      </c>
      <c r="T25" s="461"/>
      <c r="V25" s="485" t="s">
        <v>299</v>
      </c>
      <c r="W25" s="466" t="s">
        <v>163</v>
      </c>
      <c r="X25" s="467"/>
      <c r="Y25" s="70">
        <f>SUMIF(交付申請入力データ!$C$20:$C$1053,W25,交付申請入力データ!$G$20:$G$1053)</f>
        <v>0</v>
      </c>
      <c r="Z25" s="487">
        <f>SUM(Y25:Y33)</f>
        <v>0</v>
      </c>
      <c r="AA25" s="261">
        <f>SUMIF(交付申請入力データ!$C$20:$C$1053,W25,交付申請入力データ!$I$20:$I$1053)</f>
        <v>0</v>
      </c>
      <c r="AB25" s="489">
        <f>SUM(AA25:AA33)</f>
        <v>0</v>
      </c>
      <c r="AC25" s="3"/>
    </row>
    <row r="26" spans="1:29" ht="19.5" customHeight="1">
      <c r="A26" s="459"/>
      <c r="B26" s="173" t="s">
        <v>170</v>
      </c>
      <c r="C26" s="71">
        <f>SUMIFS(交付申請入力データ!$G$20:$G$1053,交付申請入力データ!$C$20:$C$1053,B26,交付申請入力データ!$B$20:$B$1053,交付申請出力結果!$C$20)</f>
        <v>0</v>
      </c>
      <c r="D26" s="57">
        <f>SUMIFS(交付申請入力データ!$H$20:$H$1053,交付申請入力データ!$C$20:$C$1053,B26,交付申請入力データ!$B$20:$B$1053,交付申請出力結果!$C$20)</f>
        <v>0</v>
      </c>
      <c r="E26" s="58">
        <f>IFERROR(交付申請入力データ!M$19*SUMIFS(交付申請入力データ!$G$20:$G$1053,交付申請入力データ!M$20:M$1053,"対象",交付申請入力データ!$C$20:$C$1053,交付申請出力結果!$B26,交付申請入力データ!$B$20:$B$1053,交付申請出力結果!$C$20)/SUMIF(交付申請入力データ!M$20:M$1053,"対象",交付申請入力データ!$G$20:$G$1053),0)</f>
        <v>0</v>
      </c>
      <c r="F26" s="58">
        <f>IFERROR(交付申請入力データ!N$19*SUMIFS(交付申請入力データ!$G$20:$G$1053,交付申請入力データ!N$20:N$1053,"対象",交付申請入力データ!$C$20:$C$1053,交付申請出力結果!$B26,交付申請入力データ!$B$20:$B$1053,交付申請出力結果!$C$20)/SUMIF(交付申請入力データ!N$20:N$1053,"対象",交付申請入力データ!$G$20:$G$1053),0)</f>
        <v>0</v>
      </c>
      <c r="G26" s="58">
        <f>IFERROR(交付申請入力データ!O$19*SUMIFS(交付申請入力データ!$G$20:$G$1053,交付申請入力データ!O$20:O$1053,"対象",交付申請入力データ!$C$20:$C$1053,交付申請出力結果!$B26,交付申請入力データ!$B$20:$B$1053,交付申請出力結果!$C$20)/SUMIF(交付申請入力データ!O$20:O$1053,"対象",交付申請入力データ!$G$20:$G$1053),0)</f>
        <v>0</v>
      </c>
      <c r="H26" s="58">
        <f>IFERROR(交付申請入力データ!P$19*SUMIFS(交付申請入力データ!$G$20:$G$1053,交付申請入力データ!P$20:P$1053,"対象",交付申請入力データ!$C$20:$C$1053,交付申請出力結果!$B26,交付申請入力データ!$B$20:$B$1053,交付申請出力結果!$C$20)/SUMIF(交付申請入力データ!P$20:P$1053,"対象",交付申請入力データ!$G$20:$G$1053),0)</f>
        <v>0</v>
      </c>
      <c r="I26" s="58">
        <f>IFERROR(交付申請入力データ!Q$19*SUMIFS(交付申請入力データ!$G$20:$G$1053,交付申請入力データ!Q$20:Q$1053,"対象",交付申請入力データ!$C$20:$C$1053,交付申請出力結果!$B26,交付申請入力データ!$B$20:$B$1053,交付申請出力結果!$C$20)/SUMIF(交付申請入力データ!Q$20:Q$1053,"対象",交付申請入力データ!$G$20:$G$1053),0)</f>
        <v>0</v>
      </c>
      <c r="J26" s="58">
        <f>IFERROR(交付申請入力データ!R$19*SUMIFS(交付申請入力データ!$G$20:$G$1053,交付申請入力データ!R$20:R$1053,"対象",交付申請入力データ!$C$20:$C$1053,交付申請出力結果!$B26,交付申請入力データ!$B$20:$B$1053,交付申請出力結果!$C$20)/SUMIF(交付申請入力データ!R$20:R$1053,"対象",交付申請入力データ!$G$20:$G$1053),0)</f>
        <v>0</v>
      </c>
      <c r="K26" s="58">
        <f>IFERROR(交付申請入力データ!S$19*SUMIFS(交付申請入力データ!$G$20:$G$1053,交付申請入力データ!S$20:S$1053,"対象",交付申請入力データ!$C$20:$C$1053,交付申請出力結果!$B26,交付申請入力データ!$B$20:$B$1053,交付申請出力結果!$C$20)/SUMIF(交付申請入力データ!S$20:S$1053,"対象",交付申請入力データ!$G$20:$G$1053),0)</f>
        <v>0</v>
      </c>
      <c r="L26" s="58">
        <f>IFERROR(交付申請入力データ!T$19*SUMIFS(交付申請入力データ!$G$20:$G$1053,交付申請入力データ!T$20:T$1053,"対象",交付申請入力データ!$C$20:$C$1053,交付申請出力結果!$B26,交付申請入力データ!$B$20:$B$1053,交付申請出力結果!$C$20)/SUMIF(交付申請入力データ!T$20:T$1053,"対象",交付申請入力データ!$G$20:$G$1053),0)</f>
        <v>0</v>
      </c>
      <c r="M26" s="58">
        <f>IFERROR(交付申請入力データ!U$19*SUMIFS(交付申請入力データ!$G$20:$G$1053,交付申請入力データ!U$20:U$1053,"対象",交付申請入力データ!$C$20:$C$1053,交付申請出力結果!$B26,交付申請入力データ!$B$20:$B$1053,交付申請出力結果!$C$20)/SUMIF(交付申請入力データ!U$20:U$1053,"対象",交付申請入力データ!$G$20:$G$1053),0)</f>
        <v>0</v>
      </c>
      <c r="N26" s="57">
        <f>IFERROR(交付申請入力データ!Y$19*SUMIFS(交付申請入力データ!$G$20:$G$1053,交付申請入力データ!Y$20:Y$1053,"対象",交付申請入力データ!$C$20:$C$1053,交付申請出力結果!$B26,交付申請入力データ!$B$20:$B$1053,交付申請出力結果!$C$20)/SUMIF(交付申請入力データ!Y$20:Y$1053,"対象",交付申請入力データ!$G$20:$G$1053),0)</f>
        <v>0</v>
      </c>
      <c r="O26" s="57">
        <f>IFERROR(交付申請入力データ!Z$19*SUMIFS(交付申請入力データ!$G$20:$G$1053,交付申請入力データ!Z$20:Z$1053,"対象",交付申請入力データ!$C$20:$C$1053,交付申請出力結果!$B26,交付申請入力データ!$B$20:$B$1053,交付申請出力結果!$C$20)/SUMIF(交付申請入力データ!Z$20:Z$1053,"対象",交付申請入力データ!$G$20:$G$1053),0)</f>
        <v>0</v>
      </c>
      <c r="P26" s="57">
        <f>IFERROR(交付申請入力データ!AA$19*SUMIFS(交付申請入力データ!$G$20:$G$1053,交付申請入力データ!AA$20:AA$1053,"対象",交付申請入力データ!$C$20:$C$1053,交付申請出力結果!$B26,交付申請入力データ!$B$20:$B$1053,交付申請出力結果!$C$20)/SUMIF(交付申請入力データ!AA$20:AA$1053,"対象",交付申請入力データ!$G$20:$G$1053),0)</f>
        <v>0</v>
      </c>
      <c r="Q26" s="57">
        <f t="shared" si="6"/>
        <v>0</v>
      </c>
      <c r="R26" s="59">
        <f>IFERROR(VLOOKUP($C$20,交付申請入力データ!$B$9:$E$14,4,0),0)</f>
        <v>0</v>
      </c>
      <c r="S26" s="60">
        <f t="shared" si="9"/>
        <v>0</v>
      </c>
      <c r="T26" s="461"/>
      <c r="V26" s="486"/>
      <c r="W26" s="468" t="s">
        <v>167</v>
      </c>
      <c r="X26" s="469"/>
      <c r="Y26" s="73">
        <f>SUMIF(交付申請入力データ!$C$20:$C$1053,W26,交付申請入力データ!$G$20:$G$1053)</f>
        <v>0</v>
      </c>
      <c r="Z26" s="488"/>
      <c r="AA26" s="76">
        <f>SUMIF(交付申請入力データ!$C$20:$C$1053,W26,交付申請入力データ!$I$20:$I$1053)</f>
        <v>0</v>
      </c>
      <c r="AB26" s="490"/>
      <c r="AC26" s="3"/>
    </row>
    <row r="27" spans="1:29">
      <c r="A27" s="459"/>
      <c r="B27" s="173" t="s">
        <v>171</v>
      </c>
      <c r="C27" s="71">
        <f>SUMIFS(交付申請入力データ!$G$20:$G$1053,交付申請入力データ!$C$20:$C$1053,B27,交付申請入力データ!$B$20:$B$1053,交付申請出力結果!$C$20)</f>
        <v>0</v>
      </c>
      <c r="D27" s="57">
        <f>SUMIFS(交付申請入力データ!$H$20:$H$1053,交付申請入力データ!$C$20:$C$1053,B27,交付申請入力データ!$B$20:$B$1053,交付申請出力結果!$C$20)</f>
        <v>0</v>
      </c>
      <c r="E27" s="58">
        <f>IFERROR(交付申請入力データ!M$19*SUMIFS(交付申請入力データ!$G$20:$G$1053,交付申請入力データ!M$20:M$1053,"対象",交付申請入力データ!$C$20:$C$1053,交付申請出力結果!$B27,交付申請入力データ!$B$20:$B$1053,交付申請出力結果!$C$20)/SUMIF(交付申請入力データ!M$20:M$1053,"対象",交付申請入力データ!$G$20:$G$1053),0)</f>
        <v>0</v>
      </c>
      <c r="F27" s="58">
        <f>IFERROR(交付申請入力データ!N$19*SUMIFS(交付申請入力データ!$G$20:$G$1053,交付申請入力データ!N$20:N$1053,"対象",交付申請入力データ!$C$20:$C$1053,交付申請出力結果!$B27,交付申請入力データ!$B$20:$B$1053,交付申請出力結果!$C$20)/SUMIF(交付申請入力データ!N$20:N$1053,"対象",交付申請入力データ!$G$20:$G$1053),0)</f>
        <v>0</v>
      </c>
      <c r="G27" s="58">
        <f>IFERROR(交付申請入力データ!O$19*SUMIFS(交付申請入力データ!$G$20:$G$1053,交付申請入力データ!O$20:O$1053,"対象",交付申請入力データ!$C$20:$C$1053,交付申請出力結果!$B27,交付申請入力データ!$B$20:$B$1053,交付申請出力結果!$C$20)/SUMIF(交付申請入力データ!O$20:O$1053,"対象",交付申請入力データ!$G$20:$G$1053),0)</f>
        <v>0</v>
      </c>
      <c r="H27" s="58">
        <f>IFERROR(交付申請入力データ!P$19*SUMIFS(交付申請入力データ!$G$20:$G$1053,交付申請入力データ!P$20:P$1053,"対象",交付申請入力データ!$C$20:$C$1053,交付申請出力結果!$B27,交付申請入力データ!$B$20:$B$1053,交付申請出力結果!$C$20)/SUMIF(交付申請入力データ!P$20:P$1053,"対象",交付申請入力データ!$G$20:$G$1053),0)</f>
        <v>0</v>
      </c>
      <c r="I27" s="58">
        <f>IFERROR(交付申請入力データ!Q$19*SUMIFS(交付申請入力データ!$G$20:$G$1053,交付申請入力データ!Q$20:Q$1053,"対象",交付申請入力データ!$C$20:$C$1053,交付申請出力結果!$B27,交付申請入力データ!$B$20:$B$1053,交付申請出力結果!$C$20)/SUMIF(交付申請入力データ!Q$20:Q$1053,"対象",交付申請入力データ!$G$20:$G$1053),0)</f>
        <v>0</v>
      </c>
      <c r="J27" s="58">
        <f>IFERROR(交付申請入力データ!R$19*SUMIFS(交付申請入力データ!$G$20:$G$1053,交付申請入力データ!R$20:R$1053,"対象",交付申請入力データ!$C$20:$C$1053,交付申請出力結果!$B27,交付申請入力データ!$B$20:$B$1053,交付申請出力結果!$C$20)/SUMIF(交付申請入力データ!R$20:R$1053,"対象",交付申請入力データ!$G$20:$G$1053),0)</f>
        <v>0</v>
      </c>
      <c r="K27" s="58">
        <f>IFERROR(交付申請入力データ!S$19*SUMIFS(交付申請入力データ!$G$20:$G$1053,交付申請入力データ!S$20:S$1053,"対象",交付申請入力データ!$C$20:$C$1053,交付申請出力結果!$B27,交付申請入力データ!$B$20:$B$1053,交付申請出力結果!$C$20)/SUMIF(交付申請入力データ!S$20:S$1053,"対象",交付申請入力データ!$G$20:$G$1053),0)</f>
        <v>0</v>
      </c>
      <c r="L27" s="58">
        <f>IFERROR(交付申請入力データ!T$19*SUMIFS(交付申請入力データ!$G$20:$G$1053,交付申請入力データ!T$20:T$1053,"対象",交付申請入力データ!$C$20:$C$1053,交付申請出力結果!$B27,交付申請入力データ!$B$20:$B$1053,交付申請出力結果!$C$20)/SUMIF(交付申請入力データ!T$20:T$1053,"対象",交付申請入力データ!$G$20:$G$1053),0)</f>
        <v>0</v>
      </c>
      <c r="M27" s="58">
        <f>IFERROR(交付申請入力データ!U$19*SUMIFS(交付申請入力データ!$G$20:$G$1053,交付申請入力データ!U$20:U$1053,"対象",交付申請入力データ!$C$20:$C$1053,交付申請出力結果!$B27,交付申請入力データ!$B$20:$B$1053,交付申請出力結果!$C$20)/SUMIF(交付申請入力データ!U$20:U$1053,"対象",交付申請入力データ!$G$20:$G$1053),0)</f>
        <v>0</v>
      </c>
      <c r="N27" s="57">
        <f>IFERROR(交付申請入力データ!Y$19*SUMIFS(交付申請入力データ!$G$20:$G$1053,交付申請入力データ!Y$20:Y$1053,"対象",交付申請入力データ!$C$20:$C$1053,交付申請出力結果!$B27,交付申請入力データ!$B$20:$B$1053,交付申請出力結果!$C$20)/SUMIF(交付申請入力データ!Y$20:Y$1053,"対象",交付申請入力データ!$G$20:$G$1053),0)</f>
        <v>0</v>
      </c>
      <c r="O27" s="57">
        <f>IFERROR(交付申請入力データ!Z$19*SUMIFS(交付申請入力データ!$G$20:$G$1053,交付申請入力データ!Z$20:Z$1053,"対象",交付申請入力データ!$C$20:$C$1053,交付申請出力結果!$B27,交付申請入力データ!$B$20:$B$1053,交付申請出力結果!$C$20)/SUMIF(交付申請入力データ!Z$20:Z$1053,"対象",交付申請入力データ!$G$20:$G$1053),0)</f>
        <v>0</v>
      </c>
      <c r="P27" s="57">
        <f>IFERROR(交付申請入力データ!AA$19*SUMIFS(交付申請入力データ!$G$20:$G$1053,交付申請入力データ!AA$20:AA$1053,"対象",交付申請入力データ!$C$20:$C$1053,交付申請出力結果!$B27,交付申請入力データ!$B$20:$B$1053,交付申請出力結果!$C$20)/SUMIF(交付申請入力データ!AA$20:AA$1053,"対象",交付申請入力データ!$G$20:$G$1053),0)</f>
        <v>0</v>
      </c>
      <c r="Q27" s="57">
        <f t="shared" si="6"/>
        <v>0</v>
      </c>
      <c r="R27" s="59">
        <f>IFERROR(VLOOKUP($C$20,交付申請入力データ!$B$9:$E$14,4,0),0)</f>
        <v>0</v>
      </c>
      <c r="S27" s="60">
        <f t="shared" si="9"/>
        <v>0</v>
      </c>
      <c r="T27" s="461"/>
      <c r="V27" s="486"/>
      <c r="W27" s="468" t="s">
        <v>169</v>
      </c>
      <c r="X27" s="469"/>
      <c r="Y27" s="73">
        <f>SUMIF(交付申請入力データ!$C$20:$C$1053,W27,交付申請入力データ!$G$20:$G$1053)</f>
        <v>0</v>
      </c>
      <c r="Z27" s="488"/>
      <c r="AA27" s="76">
        <f>SUMIF(交付申請入力データ!$C$20:$C$1053,W27,交付申請入力データ!$I$20:$I$1053)</f>
        <v>0</v>
      </c>
      <c r="AB27" s="490"/>
      <c r="AC27" s="3"/>
    </row>
    <row r="28" spans="1:29">
      <c r="A28" s="459"/>
      <c r="B28" s="173" t="s">
        <v>173</v>
      </c>
      <c r="C28" s="56">
        <f>SUMIFS(交付申請入力データ!$G$20:$G$1053,交付申請入力データ!$C$20:$C$1053,B28,交付申請入力データ!$B$20:$B$1053,交付申請出力結果!$C$20)</f>
        <v>0</v>
      </c>
      <c r="D28" s="57">
        <f>SUMIFS(交付申請入力データ!$H$20:$H$1053,交付申請入力データ!$C$20:$C$1053,B28,交付申請入力データ!$B$20:$B$1053,交付申請出力結果!$C$20)</f>
        <v>0</v>
      </c>
      <c r="E28" s="57">
        <f>IFERROR(交付申請入力データ!M$19*SUMIFS(交付申請入力データ!$G$20:$G$1053,交付申請入力データ!M$20:M$1053,"対象",交付申請入力データ!$C$20:$C$1053,交付申請出力結果!$B28,交付申請入力データ!$B$20:$B$1053,交付申請出力結果!$C$20)/SUMIF(交付申請入力データ!M$20:M$1053,"対象",交付申請入力データ!$G$20:$G$1053),0)</f>
        <v>0</v>
      </c>
      <c r="F28" s="57">
        <f>IFERROR(交付申請入力データ!N$19*SUMIFS(交付申請入力データ!$G$20:$G$1053,交付申請入力データ!N$20:N$1053,"対象",交付申請入力データ!$C$20:$C$1053,交付申請出力結果!$B28,交付申請入力データ!$B$20:$B$1053,交付申請出力結果!$C$20)/SUMIF(交付申請入力データ!N$20:N$1053,"対象",交付申請入力データ!$G$20:$G$1053),0)</f>
        <v>0</v>
      </c>
      <c r="G28" s="57">
        <f>IFERROR(交付申請入力データ!O$19*SUMIFS(交付申請入力データ!$G$20:$G$1053,交付申請入力データ!O$20:O$1053,"対象",交付申請入力データ!$C$20:$C$1053,交付申請出力結果!$B28,交付申請入力データ!$B$20:$B$1053,交付申請出力結果!$C$20)/SUMIF(交付申請入力データ!O$20:O$1053,"対象",交付申請入力データ!$G$20:$G$1053),0)</f>
        <v>0</v>
      </c>
      <c r="H28" s="57">
        <f>IFERROR(交付申請入力データ!P$19*SUMIFS(交付申請入力データ!$G$20:$G$1053,交付申請入力データ!P$20:P$1053,"対象",交付申請入力データ!$C$20:$C$1053,交付申請出力結果!$B28,交付申請入力データ!$B$20:$B$1053,交付申請出力結果!$C$20)/SUMIF(交付申請入力データ!P$20:P$1053,"対象",交付申請入力データ!$G$20:$G$1053),0)</f>
        <v>0</v>
      </c>
      <c r="I28" s="57">
        <f>IFERROR(交付申請入力データ!Q$19*SUMIFS(交付申請入力データ!$G$20:$G$1053,交付申請入力データ!Q$20:Q$1053,"対象",交付申請入力データ!$C$20:$C$1053,交付申請出力結果!$B28,交付申請入力データ!$B$20:$B$1053,交付申請出力結果!$C$20)/SUMIF(交付申請入力データ!Q$20:Q$1053,"対象",交付申請入力データ!$G$20:$G$1053),0)</f>
        <v>0</v>
      </c>
      <c r="J28" s="57">
        <f>IFERROR(交付申請入力データ!R$19*SUMIFS(交付申請入力データ!$G$20:$G$1053,交付申請入力データ!R$20:R$1053,"対象",交付申請入力データ!$C$20:$C$1053,交付申請出力結果!$B28,交付申請入力データ!$B$20:$B$1053,交付申請出力結果!$C$20)/SUMIF(交付申請入力データ!R$20:R$1053,"対象",交付申請入力データ!$G$20:$G$1053),0)</f>
        <v>0</v>
      </c>
      <c r="K28" s="57">
        <f>IFERROR(交付申請入力データ!S$19*SUMIFS(交付申請入力データ!$G$20:$G$1053,交付申請入力データ!S$20:S$1053,"対象",交付申請入力データ!$C$20:$C$1053,交付申請出力結果!$B28,交付申請入力データ!$B$20:$B$1053,交付申請出力結果!$C$20)/SUMIF(交付申請入力データ!S$20:S$1053,"対象",交付申請入力データ!$G$20:$G$1053),0)</f>
        <v>0</v>
      </c>
      <c r="L28" s="57">
        <f>IFERROR(交付申請入力データ!T$19*SUMIFS(交付申請入力データ!$G$20:$G$1053,交付申請入力データ!T$20:T$1053,"対象",交付申請入力データ!$C$20:$C$1053,交付申請出力結果!$B28,交付申請入力データ!$B$20:$B$1053,交付申請出力結果!$C$20)/SUMIF(交付申請入力データ!T$20:T$1053,"対象",交付申請入力データ!$G$20:$G$1053),0)</f>
        <v>0</v>
      </c>
      <c r="M28" s="57">
        <f>IFERROR(交付申請入力データ!U$19*SUMIFS(交付申請入力データ!$G$20:$G$1053,交付申請入力データ!U$20:U$1053,"対象",交付申請入力データ!$C$20:$C$1053,交付申請出力結果!$B28,交付申請入力データ!$B$20:$B$1053,交付申請出力結果!$C$20)/SUMIF(交付申請入力データ!U$20:U$1053,"対象",交付申請入力データ!$G$20:$G$1053),0)</f>
        <v>0</v>
      </c>
      <c r="N28" s="57">
        <f>IFERROR(交付申請入力データ!Y$19*SUMIFS(交付申請入力データ!$G$20:$G$1053,交付申請入力データ!Y$20:Y$1053,"対象",交付申請入力データ!$C$20:$C$1053,交付申請出力結果!$B28,交付申請入力データ!$B$20:$B$1053,交付申請出力結果!$C$20)/SUMIF(交付申請入力データ!Y$20:Y$1053,"対象",交付申請入力データ!$G$20:$G$1053),0)</f>
        <v>0</v>
      </c>
      <c r="O28" s="57">
        <f>IFERROR(交付申請入力データ!Z$19*SUMIFS(交付申請入力データ!$G$20:$G$1053,交付申請入力データ!Z$20:Z$1053,"対象",交付申請入力データ!$C$20:$C$1053,交付申請出力結果!$B28,交付申請入力データ!$B$20:$B$1053,交付申請出力結果!$C$20)/SUMIF(交付申請入力データ!Z$20:Z$1053,"対象",交付申請入力データ!$G$20:$G$1053),0)</f>
        <v>0</v>
      </c>
      <c r="P28" s="57">
        <f>IFERROR(交付申請入力データ!AA$19*SUMIFS(交付申請入力データ!$G$20:$G$1053,交付申請入力データ!AA$20:AA$1053,"対象",交付申請入力データ!$C$20:$C$1053,交付申請出力結果!$B28,交付申請入力データ!$B$20:$B$1053,交付申請出力結果!$C$20)/SUMIF(交付申請入力データ!AA$20:AA$1053,"対象",交付申請入力データ!$G$20:$G$1053),0)</f>
        <v>0</v>
      </c>
      <c r="Q28" s="57">
        <f t="shared" si="6"/>
        <v>0</v>
      </c>
      <c r="R28" s="59">
        <f>IFERROR(VLOOKUP($C$20,交付申請入力データ!$B$9:$E$14,4,0),0)</f>
        <v>0</v>
      </c>
      <c r="S28" s="60">
        <f t="shared" si="9"/>
        <v>0</v>
      </c>
      <c r="T28" s="461"/>
      <c r="V28" s="486"/>
      <c r="W28" s="468" t="s">
        <v>178</v>
      </c>
      <c r="X28" s="469"/>
      <c r="Y28" s="73">
        <f>SUMIF(交付申請入力データ!$C$20:$C$1053,W28,交付申請入力データ!$G$20:$G$1053)</f>
        <v>0</v>
      </c>
      <c r="Z28" s="488"/>
      <c r="AA28" s="76">
        <f>SUMIF(交付申請入力データ!$C$20:$C$1053,W28,交付申請入力データ!$I$20:$I$1053)</f>
        <v>0</v>
      </c>
      <c r="AB28" s="490"/>
      <c r="AC28" s="3"/>
    </row>
    <row r="29" spans="1:29">
      <c r="A29" s="459"/>
      <c r="B29" s="173" t="s">
        <v>17</v>
      </c>
      <c r="C29" s="56">
        <f>SUMIFS(交付申請入力データ!$G$20:$G$1053,交付申請入力データ!$C$20:$C$1053,B29,交付申請入力データ!$B$20:$B$1053,交付申請出力結果!$C$20)</f>
        <v>0</v>
      </c>
      <c r="D29" s="57">
        <f>SUMIFS(交付申請入力データ!$H$20:$H$1053,交付申請入力データ!$C$20:$C$1053,B29,交付申請入力データ!$B$20:$B$1053,交付申請出力結果!$C$20)</f>
        <v>0</v>
      </c>
      <c r="E29" s="57">
        <f>IFERROR(交付申請入力データ!M$19*SUMIFS(交付申請入力データ!$G$20:$G$1053,交付申請入力データ!M$20:M$1053,"対象",交付申請入力データ!$C$20:$C$1053,交付申請出力結果!$B29,交付申請入力データ!$B$20:$B$1053,交付申請出力結果!$C$20)/SUMIF(交付申請入力データ!M$20:M$1053,"対象",交付申請入力データ!$G$20:$G$1053),0)</f>
        <v>0</v>
      </c>
      <c r="F29" s="57">
        <f>IFERROR(交付申請入力データ!N$19*SUMIFS(交付申請入力データ!$G$20:$G$1053,交付申請入力データ!N$20:N$1053,"対象",交付申請入力データ!$C$20:$C$1053,交付申請出力結果!$B29,交付申請入力データ!$B$20:$B$1053,交付申請出力結果!$C$20)/SUMIF(交付申請入力データ!N$20:N$1053,"対象",交付申請入力データ!$G$20:$G$1053),0)</f>
        <v>0</v>
      </c>
      <c r="G29" s="57">
        <f>IFERROR(交付申請入力データ!O$19*SUMIFS(交付申請入力データ!$G$20:$G$1053,交付申請入力データ!O$20:O$1053,"対象",交付申請入力データ!$C$20:$C$1053,交付申請出力結果!$B29,交付申請入力データ!$B$20:$B$1053,交付申請出力結果!$C$20)/SUMIF(交付申請入力データ!O$20:O$1053,"対象",交付申請入力データ!$G$20:$G$1053),0)</f>
        <v>0</v>
      </c>
      <c r="H29" s="57">
        <f>IFERROR(交付申請入力データ!P$19*SUMIFS(交付申請入力データ!$G$20:$G$1053,交付申請入力データ!P$20:P$1053,"対象",交付申請入力データ!$C$20:$C$1053,交付申請出力結果!$B29,交付申請入力データ!$B$20:$B$1053,交付申請出力結果!$C$20)/SUMIF(交付申請入力データ!P$20:P$1053,"対象",交付申請入力データ!$G$20:$G$1053),0)</f>
        <v>0</v>
      </c>
      <c r="I29" s="57">
        <f>IFERROR(交付申請入力データ!Q$19*SUMIFS(交付申請入力データ!$G$20:$G$1053,交付申請入力データ!Q$20:Q$1053,"対象",交付申請入力データ!$C$20:$C$1053,交付申請出力結果!$B29,交付申請入力データ!$B$20:$B$1053,交付申請出力結果!$C$20)/SUMIF(交付申請入力データ!Q$20:Q$1053,"対象",交付申請入力データ!$G$20:$G$1053),0)</f>
        <v>0</v>
      </c>
      <c r="J29" s="57">
        <f>IFERROR(交付申請入力データ!R$19*SUMIFS(交付申請入力データ!$G$20:$G$1053,交付申請入力データ!R$20:R$1053,"対象",交付申請入力データ!$C$20:$C$1053,交付申請出力結果!$B29,交付申請入力データ!$B$20:$B$1053,交付申請出力結果!$C$20)/SUMIF(交付申請入力データ!R$20:R$1053,"対象",交付申請入力データ!$G$20:$G$1053),0)</f>
        <v>0</v>
      </c>
      <c r="K29" s="57">
        <f>IFERROR(交付申請入力データ!S$19*SUMIFS(交付申請入力データ!$G$20:$G$1053,交付申請入力データ!S$20:S$1053,"対象",交付申請入力データ!$C$20:$C$1053,交付申請出力結果!$B29,交付申請入力データ!$B$20:$B$1053,交付申請出力結果!$C$20)/SUMIF(交付申請入力データ!S$20:S$1053,"対象",交付申請入力データ!$G$20:$G$1053),0)</f>
        <v>0</v>
      </c>
      <c r="L29" s="57">
        <f>IFERROR(交付申請入力データ!T$19*SUMIFS(交付申請入力データ!$G$20:$G$1053,交付申請入力データ!T$20:T$1053,"対象",交付申請入力データ!$C$20:$C$1053,交付申請出力結果!$B29,交付申請入力データ!$B$20:$B$1053,交付申請出力結果!$C$20)/SUMIF(交付申請入力データ!T$20:T$1053,"対象",交付申請入力データ!$G$20:$G$1053),0)</f>
        <v>0</v>
      </c>
      <c r="M29" s="57">
        <f>IFERROR(交付申請入力データ!U$19*SUMIFS(交付申請入力データ!$G$20:$G$1053,交付申請入力データ!U$20:U$1053,"対象",交付申請入力データ!$C$20:$C$1053,交付申請出力結果!$B29,交付申請入力データ!$B$20:$B$1053,交付申請出力結果!$C$20)/SUMIF(交付申請入力データ!U$20:U$1053,"対象",交付申請入力データ!$G$20:$G$1053),0)</f>
        <v>0</v>
      </c>
      <c r="N29" s="57">
        <f>IFERROR(交付申請入力データ!Y$19*SUMIFS(交付申請入力データ!$G$20:$G$1053,交付申請入力データ!Y$20:Y$1053,"対象",交付申請入力データ!$C$20:$C$1053,交付申請出力結果!$B29,交付申請入力データ!$B$20:$B$1053,交付申請出力結果!$C$20)/SUMIF(交付申請入力データ!Y$20:Y$1053,"対象",交付申請入力データ!$G$20:$G$1053),0)</f>
        <v>0</v>
      </c>
      <c r="O29" s="57">
        <f>IFERROR(交付申請入力データ!Z$19*SUMIFS(交付申請入力データ!$G$20:$G$1053,交付申請入力データ!Z$20:Z$1053,"対象",交付申請入力データ!$C$20:$C$1053,交付申請出力結果!$B29,交付申請入力データ!$B$20:$B$1053,交付申請出力結果!$C$20)/SUMIF(交付申請入力データ!Z$20:Z$1053,"対象",交付申請入力データ!$G$20:$G$1053),0)</f>
        <v>0</v>
      </c>
      <c r="P29" s="57">
        <f>IFERROR(交付申請入力データ!AA$19*SUMIFS(交付申請入力データ!$G$20:$G$1053,交付申請入力データ!AA$20:AA$1053,"対象",交付申請入力データ!$C$20:$C$1053,交付申請出力結果!$B29,交付申請入力データ!$B$20:$B$1053,交付申請出力結果!$C$20)/SUMIF(交付申請入力データ!AA$20:AA$1053,"対象",交付申請入力データ!$G$20:$G$1053),0)</f>
        <v>0</v>
      </c>
      <c r="Q29" s="57">
        <f t="shared" ref="Q29" si="10">SUM(D29:P29)</f>
        <v>0</v>
      </c>
      <c r="R29" s="59">
        <f>IFERROR(VLOOKUP($C$20,交付申請入力データ!$B$9:$E$14,4,0),0)</f>
        <v>0</v>
      </c>
      <c r="S29" s="60">
        <f t="shared" ref="S29" si="11">ROUNDDOWN(Q29*R29,0)</f>
        <v>0</v>
      </c>
      <c r="T29" s="461"/>
      <c r="V29" s="486"/>
      <c r="W29" s="468" t="s">
        <v>170</v>
      </c>
      <c r="X29" s="469"/>
      <c r="Y29" s="73">
        <f>SUMIF(交付申請入力データ!$C$20:$C$1053,W29,交付申請入力データ!$G$20:$G$1053)</f>
        <v>0</v>
      </c>
      <c r="Z29" s="488"/>
      <c r="AA29" s="76">
        <f>SUMIF(交付申請入力データ!$C$20:$C$1053,W29,交付申請入力データ!$I$20:$I$1053)</f>
        <v>0</v>
      </c>
      <c r="AB29" s="490"/>
      <c r="AC29" s="3"/>
    </row>
    <row r="30" spans="1:29" ht="18.75" customHeight="1" thickBot="1">
      <c r="A30" s="459"/>
      <c r="B30" s="211" t="s">
        <v>175</v>
      </c>
      <c r="C30" s="238">
        <f>SUMIFS(交付申請入力データ!$G$20:$G$1053,交付申請入力データ!$C$20:$C$1053,B30,交付申請入力データ!$B$20:$B$1053,交付申請出力結果!$C$20)</f>
        <v>0</v>
      </c>
      <c r="D30" s="257">
        <f>SUMIFS(交付申請入力データ!$H$20:$H$1053,交付申請入力データ!$C$20:$C$1053,B30,交付申請入力データ!$B$20:$B$1053,交付申請出力結果!$C$20)</f>
        <v>0</v>
      </c>
      <c r="E30" s="257">
        <f>IFERROR(交付申請入力データ!M$19*SUMIFS(交付申請入力データ!$G$20:$G$1053,交付申請入力データ!M$20:M$1053,"対象",交付申請入力データ!$C$20:$C$1053,交付申請出力結果!$B30,交付申請入力データ!$B$20:$B$1053,交付申請出力結果!$C$20)/SUMIF(交付申請入力データ!M$20:M$1053,"対象",交付申請入力データ!$G$20:$G$1053),0)</f>
        <v>0</v>
      </c>
      <c r="F30" s="257">
        <f>IFERROR(交付申請入力データ!N$19*SUMIFS(交付申請入力データ!$G$20:$G$1053,交付申請入力データ!N$20:N$1053,"対象",交付申請入力データ!$C$20:$C$1053,交付申請出力結果!$B30,交付申請入力データ!$B$20:$B$1053,交付申請出力結果!$C$20)/SUMIF(交付申請入力データ!N$20:N$1053,"対象",交付申請入力データ!$G$20:$G$1053),0)</f>
        <v>0</v>
      </c>
      <c r="G30" s="257">
        <f>IFERROR(交付申請入力データ!O$19*SUMIFS(交付申請入力データ!$G$20:$G$1053,交付申請入力データ!O$20:O$1053,"対象",交付申請入力データ!$C$20:$C$1053,交付申請出力結果!$B30,交付申請入力データ!$B$20:$B$1053,交付申請出力結果!$C$20)/SUMIF(交付申請入力データ!O$20:O$1053,"対象",交付申請入力データ!$G$20:$G$1053),0)</f>
        <v>0</v>
      </c>
      <c r="H30" s="257">
        <f>IFERROR(交付申請入力データ!P$19*SUMIFS(交付申請入力データ!$G$20:$G$1053,交付申請入力データ!P$20:P$1053,"対象",交付申請入力データ!$C$20:$C$1053,交付申請出力結果!$B30,交付申請入力データ!$B$20:$B$1053,交付申請出力結果!$C$20)/SUMIF(交付申請入力データ!P$20:P$1053,"対象",交付申請入力データ!$G$20:$G$1053),0)</f>
        <v>0</v>
      </c>
      <c r="I30" s="257">
        <f>IFERROR(交付申請入力データ!Q$19*SUMIFS(交付申請入力データ!$G$20:$G$1053,交付申請入力データ!Q$20:Q$1053,"対象",交付申請入力データ!$C$20:$C$1053,交付申請出力結果!$B30,交付申請入力データ!$B$20:$B$1053,交付申請出力結果!$C$20)/SUMIF(交付申請入力データ!Q$20:Q$1053,"対象",交付申請入力データ!$G$20:$G$1053),0)</f>
        <v>0</v>
      </c>
      <c r="J30" s="257">
        <f>IFERROR(交付申請入力データ!R$19*SUMIFS(交付申請入力データ!$G$20:$G$1053,交付申請入力データ!R$20:R$1053,"対象",交付申請入力データ!$C$20:$C$1053,交付申請出力結果!$B30,交付申請入力データ!$B$20:$B$1053,交付申請出力結果!$C$20)/SUMIF(交付申請入力データ!R$20:R$1053,"対象",交付申請入力データ!$G$20:$G$1053),0)</f>
        <v>0</v>
      </c>
      <c r="K30" s="257">
        <f>IFERROR(交付申請入力データ!S$19*SUMIFS(交付申請入力データ!$G$20:$G$1053,交付申請入力データ!S$20:S$1053,"対象",交付申請入力データ!$C$20:$C$1053,交付申請出力結果!$B30,交付申請入力データ!$B$20:$B$1053,交付申請出力結果!$C$20)/SUMIF(交付申請入力データ!S$20:S$1053,"対象",交付申請入力データ!$G$20:$G$1053),0)</f>
        <v>0</v>
      </c>
      <c r="L30" s="257">
        <f>IFERROR(交付申請入力データ!T$19*SUMIFS(交付申請入力データ!$G$20:$G$1053,交付申請入力データ!T$20:T$1053,"対象",交付申請入力データ!$C$20:$C$1053,交付申請出力結果!$B30,交付申請入力データ!$B$20:$B$1053,交付申請出力結果!$C$20)/SUMIF(交付申請入力データ!T$20:T$1053,"対象",交付申請入力データ!$G$20:$G$1053),0)</f>
        <v>0</v>
      </c>
      <c r="M30" s="257">
        <f>IFERROR(交付申請入力データ!U$19*SUMIFS(交付申請入力データ!$G$20:$G$1053,交付申請入力データ!U$20:U$1053,"対象",交付申請入力データ!$C$20:$C$1053,交付申請出力結果!$B30,交付申請入力データ!$B$20:$B$1053,交付申請出力結果!$C$20)/SUMIF(交付申請入力データ!U$20:U$1053,"対象",交付申請入力データ!$G$20:$G$1053),0)</f>
        <v>0</v>
      </c>
      <c r="N30" s="257">
        <f>IFERROR(交付申請入力データ!Y$19*SUMIFS(交付申請入力データ!$G$20:$G$1053,交付申請入力データ!Y$20:Y$1053,"対象",交付申請入力データ!$C$20:$C$1053,交付申請出力結果!$B30,交付申請入力データ!$B$20:$B$1053,交付申請出力結果!$C$20)/SUMIF(交付申請入力データ!Y$20:Y$1053,"対象",交付申請入力データ!$G$20:$G$1053),0)</f>
        <v>0</v>
      </c>
      <c r="O30" s="257">
        <f>IFERROR(交付申請入力データ!Z$19*SUMIFS(交付申請入力データ!$G$20:$G$1053,交付申請入力データ!Z$20:Z$1053,"対象",交付申請入力データ!$C$20:$C$1053,交付申請出力結果!$B30,交付申請入力データ!$B$20:$B$1053,交付申請出力結果!$C$20)/SUMIF(交付申請入力データ!Z$20:Z$1053,"対象",交付申請入力データ!$G$20:$G$1053),0)</f>
        <v>0</v>
      </c>
      <c r="P30" s="257">
        <f>IFERROR(交付申請入力データ!AA$19*SUMIFS(交付申請入力データ!$G$20:$G$1053,交付申請入力データ!AA$20:AA$1053,"対象",交付申請入力データ!$C$20:$C$1053,交付申請出力結果!$B30,交付申請入力データ!$B$20:$B$1053,交付申請出力結果!$C$20)/SUMIF(交付申請入力データ!AA$20:AA$1053,"対象",交付申請入力データ!$G$20:$G$1053),0)</f>
        <v>0</v>
      </c>
      <c r="Q30" s="257">
        <f t="shared" si="6"/>
        <v>0</v>
      </c>
      <c r="R30" s="253">
        <f>IFERROR(VLOOKUP($C$20,交付申請入力データ!$B$9:$E$14,4,0),0)</f>
        <v>0</v>
      </c>
      <c r="S30" s="258">
        <f t="shared" si="9"/>
        <v>0</v>
      </c>
      <c r="T30" s="461"/>
      <c r="V30" s="486"/>
      <c r="W30" s="468" t="s">
        <v>171</v>
      </c>
      <c r="X30" s="469"/>
      <c r="Y30" s="73">
        <f>SUMIF(交付申請入力データ!$C$20:$C$1053,W30,交付申請入力データ!$G$20:$G$1053)</f>
        <v>0</v>
      </c>
      <c r="Z30" s="488"/>
      <c r="AA30" s="76">
        <f>SUMIF(交付申請入力データ!$C$20:$C$1053,W30,交付申請入力データ!$I$20:$I$1053)</f>
        <v>0</v>
      </c>
      <c r="AB30" s="490"/>
      <c r="AC30" s="3"/>
    </row>
    <row r="31" spans="1:29" ht="19.5" customHeight="1">
      <c r="A31" s="472" t="s">
        <v>185</v>
      </c>
      <c r="B31" s="214" t="s">
        <v>18</v>
      </c>
      <c r="C31" s="215">
        <f>SUMIFS(交付申請入力データ!$G$20:$G$1053,交付申請入力データ!$C$20:$C$1053,B31,交付申請入力データ!$B$20:$B$1053,交付申請出力結果!$C$20)</f>
        <v>0</v>
      </c>
      <c r="D31" s="216">
        <f>SUMIFS(交付申請入力データ!$H$20:$H$1053,交付申請入力データ!$C$20:$C$1053,B31,交付申請入力データ!$B$20:$B$1053,交付申請出力結果!$C$20)</f>
        <v>0</v>
      </c>
      <c r="E31" s="216">
        <f>IFERROR(交付申請入力データ!M$19*SUMIFS(交付申請入力データ!$G$20:$G$1053,交付申請入力データ!M$20:M$1053,"対象",交付申請入力データ!$C$20:$C$1053,交付申請出力結果!$B31,交付申請入力データ!$B$20:$B$1053,交付申請出力結果!$C$20)/SUMIF(交付申請入力データ!M$20:M$1053,"対象",交付申請入力データ!$G$20:$G$1053),0)</f>
        <v>0</v>
      </c>
      <c r="F31" s="216">
        <f>IFERROR(交付申請入力データ!N$19*SUMIFS(交付申請入力データ!$G$20:$G$1053,交付申請入力データ!N$20:N$1053,"対象",交付申請入力データ!$C$20:$C$1053,交付申請出力結果!$B31,交付申請入力データ!$B$20:$B$1053,交付申請出力結果!$C$20)/SUMIF(交付申請入力データ!N$20:N$1053,"対象",交付申請入力データ!$G$20:$G$1053),0)</f>
        <v>0</v>
      </c>
      <c r="G31" s="216">
        <f>IFERROR(交付申請入力データ!O$19*SUMIFS(交付申請入力データ!$G$20:$G$1053,交付申請入力データ!O$20:O$1053,"対象",交付申請入力データ!$C$20:$C$1053,交付申請出力結果!$B31,交付申請入力データ!$B$20:$B$1053,交付申請出力結果!$C$20)/SUMIF(交付申請入力データ!O$20:O$1053,"対象",交付申請入力データ!$G$20:$G$1053),0)</f>
        <v>0</v>
      </c>
      <c r="H31" s="216">
        <f>IFERROR(交付申請入力データ!P$19*SUMIFS(交付申請入力データ!$G$20:$G$1053,交付申請入力データ!P$20:P$1053,"対象",交付申請入力データ!$C$20:$C$1053,交付申請出力結果!$B31,交付申請入力データ!$B$20:$B$1053,交付申請出力結果!$C$20)/SUMIF(交付申請入力データ!P$20:P$1053,"対象",交付申請入力データ!$G$20:$G$1053),0)</f>
        <v>0</v>
      </c>
      <c r="I31" s="216">
        <f>IFERROR(交付申請入力データ!Q$19*SUMIFS(交付申請入力データ!$G$20:$G$1053,交付申請入力データ!Q$20:Q$1053,"対象",交付申請入力データ!$C$20:$C$1053,交付申請出力結果!$B31,交付申請入力データ!$B$20:$B$1053,交付申請出力結果!$C$20)/SUMIF(交付申請入力データ!Q$20:Q$1053,"対象",交付申請入力データ!$G$20:$G$1053),0)</f>
        <v>0</v>
      </c>
      <c r="J31" s="216">
        <f>IFERROR(交付申請入力データ!R$19*SUMIFS(交付申請入力データ!$G$20:$G$1053,交付申請入力データ!R$20:R$1053,"対象",交付申請入力データ!$C$20:$C$1053,交付申請出力結果!$B31,交付申請入力データ!$B$20:$B$1053,交付申請出力結果!$C$20)/SUMIF(交付申請入力データ!R$20:R$1053,"対象",交付申請入力データ!$G$20:$G$1053),0)</f>
        <v>0</v>
      </c>
      <c r="K31" s="216">
        <f>IFERROR(交付申請入力データ!S$19*SUMIFS(交付申請入力データ!$G$20:$G$1053,交付申請入力データ!S$20:S$1053,"対象",交付申請入力データ!$C$20:$C$1053,交付申請出力結果!$B31,交付申請入力データ!$B$20:$B$1053,交付申請出力結果!$C$20)/SUMIF(交付申請入力データ!S$20:S$1053,"対象",交付申請入力データ!$G$20:$G$1053),0)</f>
        <v>0</v>
      </c>
      <c r="L31" s="216">
        <f>IFERROR(交付申請入力データ!T$19*SUMIFS(交付申請入力データ!$G$20:$G$1053,交付申請入力データ!T$20:T$1053,"対象",交付申請入力データ!$C$20:$C$1053,交付申請出力結果!$B31,交付申請入力データ!$B$20:$B$1053,交付申請出力結果!$C$20)/SUMIF(交付申請入力データ!T$20:T$1053,"対象",交付申請入力データ!$G$20:$G$1053),0)</f>
        <v>0</v>
      </c>
      <c r="M31" s="216">
        <f>IFERROR(交付申請入力データ!U$19*SUMIFS(交付申請入力データ!$G$20:$G$1053,交付申請入力データ!U$20:U$1053,"対象",交付申請入力データ!$C$20:$C$1053,交付申請出力結果!$B31,交付申請入力データ!$B$20:$B$1053,交付申請出力結果!$C$20)/SUMIF(交付申請入力データ!U$20:U$1053,"対象",交付申請入力データ!$G$20:$G$1053),0)</f>
        <v>0</v>
      </c>
      <c r="N31" s="216">
        <f>IFERROR(交付申請入力データ!Y$19*SUMIFS(交付申請入力データ!$G$20:$G$1053,交付申請入力データ!Y$20:Y$1053,"対象",交付申請入力データ!$C$20:$C$1053,交付申請出力結果!$B31,交付申請入力データ!$B$20:$B$1053,交付申請出力結果!$C$20)/SUMIF(交付申請入力データ!Y$20:Y$1053,"対象",交付申請入力データ!$G$20:$G$1053),0)</f>
        <v>0</v>
      </c>
      <c r="O31" s="216">
        <f>IFERROR(交付申請入力データ!Z$19*SUMIFS(交付申請入力データ!$G$20:$G$1053,交付申請入力データ!Z$20:Z$1053,"対象",交付申請入力データ!$C$20:$C$1053,交付申請出力結果!$B31,交付申請入力データ!$B$20:$B$1053,交付申請出力結果!$C$20)/SUMIF(交付申請入力データ!Z$20:Z$1053,"対象",交付申請入力データ!$G$20:$G$1053),0)</f>
        <v>0</v>
      </c>
      <c r="P31" s="216">
        <f>IFERROR(交付申請入力データ!AA$19*SUMIFS(交付申請入力データ!$G$20:$G$1053,交付申請入力データ!AA$20:AA$1053,"対象",交付申請入力データ!$C$20:$C$1053,交付申請出力結果!$B31,交付申請入力データ!$B$20:$B$1053,交付申請出力結果!$C$20)/SUMIF(交付申請入力データ!AA$20:AA$1053,"対象",交付申請入力データ!$G$20:$G$1053),0)</f>
        <v>0</v>
      </c>
      <c r="Q31" s="216">
        <f t="shared" si="6"/>
        <v>0</v>
      </c>
      <c r="R31" s="217">
        <f>IFERROR(VLOOKUP($C$20,交付申請入力データ!$B$9:$E$14,4,0),0)</f>
        <v>0</v>
      </c>
      <c r="S31" s="255">
        <f t="shared" si="9"/>
        <v>0</v>
      </c>
      <c r="T31" s="527">
        <f>SUM(S31:S32)</f>
        <v>0</v>
      </c>
      <c r="V31" s="486"/>
      <c r="W31" s="468" t="s">
        <v>173</v>
      </c>
      <c r="X31" s="469"/>
      <c r="Y31" s="73">
        <f>SUMIF(交付申請入力データ!$C$20:$C$1053,W31,交付申請入力データ!$G$20:$G$1053)</f>
        <v>0</v>
      </c>
      <c r="Z31" s="488"/>
      <c r="AA31" s="76">
        <f>SUMIF(交付申請入力データ!$C$20:$C$1053,W31,交付申請入力データ!$I$20:$I$1053)</f>
        <v>0</v>
      </c>
      <c r="AB31" s="490"/>
      <c r="AC31" s="3"/>
    </row>
    <row r="32" spans="1:29" ht="19.5" thickBot="1">
      <c r="A32" s="473"/>
      <c r="B32" s="219" t="s">
        <v>300</v>
      </c>
      <c r="C32" s="220">
        <f>SUMIFS(交付申請入力データ!$G$20:$G$1053,交付申請入力データ!$C$20:$C$1053,B32,交付申請入力データ!$B$20:$B$1053,交付申請出力結果!$C$20)</f>
        <v>0</v>
      </c>
      <c r="D32" s="206">
        <f>SUMIFS(交付申請入力データ!$H$20:$H$1053,交付申請入力データ!$C$20:$C$1053,B32,交付申請入力データ!$B$20:$B$1053,交付申請出力結果!$C$20)</f>
        <v>0</v>
      </c>
      <c r="E32" s="206">
        <f>IFERROR(交付申請入力データ!M$19*SUMIFS(交付申請入力データ!$G$20:$G$1053,交付申請入力データ!M$20:M$1053,"対象",交付申請入力データ!$C$20:$C$1053,交付申請出力結果!$B32,交付申請入力データ!$B$20:$B$1053,交付申請出力結果!$C$20)/SUMIF(交付申請入力データ!M$20:M$1053,"対象",交付申請入力データ!$G$20:$G$1053),0)</f>
        <v>0</v>
      </c>
      <c r="F32" s="206">
        <f>IFERROR(交付申請入力データ!N$19*SUMIFS(交付申請入力データ!$G$20:$G$1053,交付申請入力データ!N$20:N$1053,"対象",交付申請入力データ!$C$20:$C$1053,交付申請出力結果!$B32,交付申請入力データ!$B$20:$B$1053,交付申請出力結果!$C$20)/SUMIF(交付申請入力データ!N$20:N$1053,"対象",交付申請入力データ!$G$20:$G$1053),0)</f>
        <v>0</v>
      </c>
      <c r="G32" s="206">
        <f>IFERROR(交付申請入力データ!O$19*SUMIFS(交付申請入力データ!$G$20:$G$1053,交付申請入力データ!O$20:O$1053,"対象",交付申請入力データ!$C$20:$C$1053,交付申請出力結果!$B32,交付申請入力データ!$B$20:$B$1053,交付申請出力結果!$C$20)/SUMIF(交付申請入力データ!O$20:O$1053,"対象",交付申請入力データ!$G$20:$G$1053),0)</f>
        <v>0</v>
      </c>
      <c r="H32" s="206">
        <f>IFERROR(交付申請入力データ!P$19*SUMIFS(交付申請入力データ!$G$20:$G$1053,交付申請入力データ!P$20:P$1053,"対象",交付申請入力データ!$C$20:$C$1053,交付申請出力結果!$B32,交付申請入力データ!$B$20:$B$1053,交付申請出力結果!$C$20)/SUMIF(交付申請入力データ!P$20:P$1053,"対象",交付申請入力データ!$G$20:$G$1053),0)</f>
        <v>0</v>
      </c>
      <c r="I32" s="206">
        <f>IFERROR(交付申請入力データ!Q$19*SUMIFS(交付申請入力データ!$G$20:$G$1053,交付申請入力データ!Q$20:Q$1053,"対象",交付申請入力データ!$C$20:$C$1053,交付申請出力結果!$B32,交付申請入力データ!$B$20:$B$1053,交付申請出力結果!$C$20)/SUMIF(交付申請入力データ!Q$20:Q$1053,"対象",交付申請入力データ!$G$20:$G$1053),0)</f>
        <v>0</v>
      </c>
      <c r="J32" s="206">
        <f>IFERROR(交付申請入力データ!R$19*SUMIFS(交付申請入力データ!$G$20:$G$1053,交付申請入力データ!R$20:R$1053,"対象",交付申請入力データ!$C$20:$C$1053,交付申請出力結果!$B32,交付申請入力データ!$B$20:$B$1053,交付申請出力結果!$C$20)/SUMIF(交付申請入力データ!R$20:R$1053,"対象",交付申請入力データ!$G$20:$G$1053),0)</f>
        <v>0</v>
      </c>
      <c r="K32" s="206">
        <f>IFERROR(交付申請入力データ!S$19*SUMIFS(交付申請入力データ!$G$20:$G$1053,交付申請入力データ!S$20:S$1053,"対象",交付申請入力データ!$C$20:$C$1053,交付申請出力結果!$B32,交付申請入力データ!$B$20:$B$1053,交付申請出力結果!$C$20)/SUMIF(交付申請入力データ!S$20:S$1053,"対象",交付申請入力データ!$G$20:$G$1053),0)</f>
        <v>0</v>
      </c>
      <c r="L32" s="206">
        <f>IFERROR(交付申請入力データ!T$19*SUMIFS(交付申請入力データ!$G$20:$G$1053,交付申請入力データ!T$20:T$1053,"対象",交付申請入力データ!$C$20:$C$1053,交付申請出力結果!$B32,交付申請入力データ!$B$20:$B$1053,交付申請出力結果!$C$20)/SUMIF(交付申請入力データ!T$20:T$1053,"対象",交付申請入力データ!$G$20:$G$1053),0)</f>
        <v>0</v>
      </c>
      <c r="M32" s="206">
        <f>IFERROR(交付申請入力データ!U$19*SUMIFS(交付申請入力データ!$G$20:$G$1053,交付申請入力データ!U$20:U$1053,"対象",交付申請入力データ!$C$20:$C$1053,交付申請出力結果!$B32,交付申請入力データ!$B$20:$B$1053,交付申請出力結果!$C$20)/SUMIF(交付申請入力データ!U$20:U$1053,"対象",交付申請入力データ!$G$20:$G$1053),0)</f>
        <v>0</v>
      </c>
      <c r="N32" s="206">
        <f>IFERROR(交付申請入力データ!Y$19*SUMIFS(交付申請入力データ!$G$20:$G$1053,交付申請入力データ!Y$20:Y$1053,"対象",交付申請入力データ!$C$20:$C$1053,交付申請出力結果!$B32,交付申請入力データ!$B$20:$B$1053,交付申請出力結果!$C$20)/SUMIF(交付申請入力データ!Y$20:Y$1053,"対象",交付申請入力データ!$G$20:$G$1053),0)</f>
        <v>0</v>
      </c>
      <c r="O32" s="206">
        <f>IFERROR(交付申請入力データ!Z$19*SUMIFS(交付申請入力データ!$G$20:$G$1053,交付申請入力データ!Z$20:Z$1053,"対象",交付申請入力データ!$C$20:$C$1053,交付申請出力結果!$B32,交付申請入力データ!$B$20:$B$1053,交付申請出力結果!$C$20)/SUMIF(交付申請入力データ!Z$20:Z$1053,"対象",交付申請入力データ!$G$20:$G$1053),0)</f>
        <v>0</v>
      </c>
      <c r="P32" s="206">
        <f>IFERROR(交付申請入力データ!AA$19*SUMIFS(交付申請入力データ!$G$20:$G$1053,交付申請入力データ!AA$20:AA$1053,"対象",交付申請入力データ!$C$20:$C$1053,交付申請出力結果!$B32,交付申請入力データ!$B$20:$B$1053,交付申請出力結果!$C$20)/SUMIF(交付申請入力データ!AA$20:AA$1053,"対象",交付申請入力データ!$G$20:$G$1053),0)</f>
        <v>0</v>
      </c>
      <c r="Q32" s="206">
        <f>SUM(D32:P32)</f>
        <v>0</v>
      </c>
      <c r="R32" s="207">
        <f>IFERROR(VLOOKUP($C$20,交付申請入力データ!$B$9:$E$14,4,0),0)</f>
        <v>0</v>
      </c>
      <c r="S32" s="256">
        <f t="shared" si="9"/>
        <v>0</v>
      </c>
      <c r="T32" s="528"/>
      <c r="V32" s="486"/>
      <c r="W32" s="462" t="s">
        <v>17</v>
      </c>
      <c r="X32" s="463"/>
      <c r="Y32" s="262">
        <f>SUMIF(交付申請入力データ!$C$20:$C$1053,W32,交付申請入力データ!$G$20:$G$1053)</f>
        <v>0</v>
      </c>
      <c r="Z32" s="488"/>
      <c r="AA32" s="76">
        <f>SUMIF(交付申請入力データ!$C$20:$C$1053,W32,交付申請入力データ!$I$20:$I$1053)</f>
        <v>0</v>
      </c>
      <c r="AB32" s="490"/>
      <c r="AC32" s="3"/>
    </row>
    <row r="33" spans="1:29" ht="19.5" thickBot="1">
      <c r="A33" s="470" t="s">
        <v>96</v>
      </c>
      <c r="B33" s="471"/>
      <c r="C33" s="200">
        <f t="shared" ref="C33:P33" si="12">SUM(C22:C32)</f>
        <v>0</v>
      </c>
      <c r="D33" s="201">
        <f>SUM(D22:D32)</f>
        <v>0</v>
      </c>
      <c r="E33" s="201">
        <f t="shared" si="12"/>
        <v>0</v>
      </c>
      <c r="F33" s="201">
        <f t="shared" si="12"/>
        <v>0</v>
      </c>
      <c r="G33" s="201">
        <f t="shared" si="12"/>
        <v>0</v>
      </c>
      <c r="H33" s="201">
        <f t="shared" si="12"/>
        <v>0</v>
      </c>
      <c r="I33" s="201">
        <f t="shared" si="12"/>
        <v>0</v>
      </c>
      <c r="J33" s="201">
        <f t="shared" si="12"/>
        <v>0</v>
      </c>
      <c r="K33" s="201">
        <f t="shared" si="12"/>
        <v>0</v>
      </c>
      <c r="L33" s="201">
        <f t="shared" si="12"/>
        <v>0</v>
      </c>
      <c r="M33" s="201">
        <f t="shared" si="12"/>
        <v>0</v>
      </c>
      <c r="N33" s="201">
        <f t="shared" si="12"/>
        <v>0</v>
      </c>
      <c r="O33" s="201">
        <f t="shared" si="12"/>
        <v>0</v>
      </c>
      <c r="P33" s="201">
        <f t="shared" si="12"/>
        <v>0</v>
      </c>
      <c r="Q33" s="201">
        <f t="shared" si="6"/>
        <v>0</v>
      </c>
      <c r="R33" s="224" t="s">
        <v>74</v>
      </c>
      <c r="S33" s="203">
        <f>SUM(S22:S32)</f>
        <v>0</v>
      </c>
      <c r="T33" s="204">
        <f>SUM(T22:T32)</f>
        <v>0</v>
      </c>
      <c r="V33" s="806"/>
      <c r="W33" s="462" t="s">
        <v>175</v>
      </c>
      <c r="X33" s="463"/>
      <c r="Y33" s="262">
        <f>SUMIF(交付申請入力データ!$C$20:$C$1053,W33,交付申請入力データ!$G$20:$G$1053)</f>
        <v>0</v>
      </c>
      <c r="Z33" s="791"/>
      <c r="AA33" s="74">
        <f>SUMIF(交付申請入力データ!$C$20:$C$1053,W33,交付申請入力データ!$I$20:$I$1053)</f>
        <v>0</v>
      </c>
      <c r="AB33" s="809"/>
      <c r="AC33" s="3"/>
    </row>
    <row r="34" spans="1:29" ht="11.25" customHeight="1" thickBot="1">
      <c r="V34" s="497" t="s">
        <v>184</v>
      </c>
      <c r="W34" s="498"/>
      <c r="X34" s="499"/>
      <c r="Y34" s="79">
        <f>SUMIF($B$2:$B$988,B16,$C$2:$C$988)</f>
        <v>0</v>
      </c>
      <c r="Z34" s="79">
        <f>SUM(Y34:Y34)</f>
        <v>0</v>
      </c>
      <c r="AA34" s="79">
        <f>SUMIF(事業申請入力データ!$C$20:$C$1006,B16,事業申請入力データ!$I$20:$I$1006)</f>
        <v>0</v>
      </c>
      <c r="AB34" s="80">
        <f>SUM(AA34:AA34)</f>
        <v>0</v>
      </c>
      <c r="AC34" s="3"/>
    </row>
    <row r="35" spans="1:29" ht="27.75" customHeight="1" thickBot="1">
      <c r="B35" s="103" t="s">
        <v>109</v>
      </c>
      <c r="C35" s="113">
        <f>交付申請入力データ!$B$11</f>
        <v>0</v>
      </c>
      <c r="V35" s="792" t="s">
        <v>98</v>
      </c>
      <c r="W35" s="793"/>
      <c r="X35" s="793"/>
      <c r="Y35" s="775">
        <f>ROUNDDOWN(Z25+Z34,0)</f>
        <v>0</v>
      </c>
      <c r="Z35" s="775"/>
      <c r="AA35" s="775">
        <f>ROUNDDOWN(AB25+AB34,0)</f>
        <v>0</v>
      </c>
      <c r="AB35" s="796"/>
      <c r="AC35" s="3"/>
    </row>
    <row r="36" spans="1:29" ht="33" customHeight="1" thickBot="1">
      <c r="A36" s="454" t="s">
        <v>77</v>
      </c>
      <c r="B36" s="455"/>
      <c r="C36" s="46" t="s">
        <v>66</v>
      </c>
      <c r="D36" s="47" t="s">
        <v>67</v>
      </c>
      <c r="E36" s="198" t="s">
        <v>78</v>
      </c>
      <c r="F36" s="198" t="s">
        <v>79</v>
      </c>
      <c r="G36" s="198" t="s">
        <v>80</v>
      </c>
      <c r="H36" s="198" t="s">
        <v>81</v>
      </c>
      <c r="I36" s="198" t="s">
        <v>82</v>
      </c>
      <c r="J36" s="198" t="s">
        <v>83</v>
      </c>
      <c r="K36" s="198" t="s">
        <v>84</v>
      </c>
      <c r="L36" s="198" t="s">
        <v>85</v>
      </c>
      <c r="M36" s="198" t="s">
        <v>86</v>
      </c>
      <c r="N36" s="198" t="s">
        <v>87</v>
      </c>
      <c r="O36" s="198" t="s">
        <v>88</v>
      </c>
      <c r="P36" s="198" t="s">
        <v>89</v>
      </c>
      <c r="Q36" s="47" t="s">
        <v>90</v>
      </c>
      <c r="R36" s="48" t="s">
        <v>91</v>
      </c>
      <c r="S36" s="456" t="s">
        <v>92</v>
      </c>
      <c r="T36" s="457"/>
      <c r="V36" t="s">
        <v>99</v>
      </c>
      <c r="Y36" s="3"/>
      <c r="Z36" s="3"/>
      <c r="AA36" s="3"/>
      <c r="AB36" s="3"/>
      <c r="AC36" s="3"/>
    </row>
    <row r="37" spans="1:29" ht="18.75" customHeight="1" thickBot="1">
      <c r="A37" s="458" t="s">
        <v>302</v>
      </c>
      <c r="B37" s="180" t="s">
        <v>163</v>
      </c>
      <c r="C37" s="51">
        <f>SUMIFS(交付申請入力データ!$G$20:$G$1053,交付申請入力データ!$C$20:$C$1053,B37,交付申請入力データ!$B$20:$B$1053,交付申請出力結果!$C$35)</f>
        <v>0</v>
      </c>
      <c r="D37" s="52">
        <f>SUMIFS(交付申請入力データ!$H$20:$H$1053,交付申請入力データ!$C$20:$C$1053,B37,交付申請入力データ!$B$20:$B$1053,交付申請出力結果!$C$35)</f>
        <v>0</v>
      </c>
      <c r="E37" s="52">
        <f>IFERROR(交付申請入力データ!M$19*SUMIFS(交付申請入力データ!$G$20:$G$1053,交付申請入力データ!M$20:M$1053,"対象",交付申請入力データ!$C$20:$C$1053,交付申請出力結果!$B37,交付申請入力データ!$B$20:$B$1053,交付申請出力結果!$C$35)/SUMIF(交付申請入力データ!M$20:M$1053,"対象",交付申請入力データ!$G$20:$G$1053),0)</f>
        <v>0</v>
      </c>
      <c r="F37" s="52">
        <f>IFERROR(交付申請入力データ!N$19*SUMIFS(交付申請入力データ!$G$20:$G$1053,交付申請入力データ!N$20:N$1053,"対象",交付申請入力データ!$C$20:$C$1053,交付申請出力結果!$B37,交付申請入力データ!$B$20:$B$1053,交付申請出力結果!$C$35)/SUMIF(交付申請入力データ!N$20:N$1053,"対象",交付申請入力データ!$G$20:$G$1053),0)</f>
        <v>0</v>
      </c>
      <c r="G37" s="52">
        <f>IFERROR(交付申請入力データ!O$19*SUMIFS(交付申請入力データ!$G$20:$G$1053,交付申請入力データ!O$20:O$1053,"対象",交付申請入力データ!$C$20:$C$1053,交付申請出力結果!$B37,交付申請入力データ!$B$20:$B$1053,交付申請出力結果!$C$35)/SUMIF(交付申請入力データ!O$20:O$1053,"対象",交付申請入力データ!$G$20:$G$1053),0)</f>
        <v>0</v>
      </c>
      <c r="H37" s="52">
        <f>IFERROR(交付申請入力データ!P$19*SUMIFS(交付申請入力データ!$G$20:$G$1053,交付申請入力データ!P$20:P$1053,"対象",交付申請入力データ!$C$20:$C$1053,交付申請出力結果!$B37,交付申請入力データ!$B$20:$B$1053,交付申請出力結果!$C$35)/SUMIF(交付申請入力データ!P$20:P$1053,"対象",交付申請入力データ!$G$20:$G$1053),0)</f>
        <v>0</v>
      </c>
      <c r="I37" s="52">
        <f>IFERROR(交付申請入力データ!Q$19*SUMIFS(交付申請入力データ!$G$20:$G$1053,交付申請入力データ!Q$20:Q$1053,"対象",交付申請入力データ!$C$20:$C$1053,交付申請出力結果!$B37,交付申請入力データ!$B$20:$B$1053,交付申請出力結果!$C$35)/SUMIF(交付申請入力データ!Q$20:Q$1053,"対象",交付申請入力データ!$G$20:$G$1053),0)</f>
        <v>0</v>
      </c>
      <c r="J37" s="52">
        <f>IFERROR(交付申請入力データ!R$19*SUMIFS(交付申請入力データ!$G$20:$G$1053,交付申請入力データ!R$20:R$1053,"対象",交付申請入力データ!$C$20:$C$1053,交付申請出力結果!$B37,交付申請入力データ!$B$20:$B$1053,交付申請出力結果!$C$35)/SUMIF(交付申請入力データ!R$20:R$1053,"対象",交付申請入力データ!$G$20:$G$1053),0)</f>
        <v>0</v>
      </c>
      <c r="K37" s="52">
        <f>IFERROR(交付申請入力データ!S$19*SUMIFS(交付申請入力データ!$G$20:$G$1053,交付申請入力データ!S$20:S$1053,"対象",交付申請入力データ!$C$20:$C$1053,交付申請出力結果!$B37,交付申請入力データ!$B$20:$B$1053,交付申請出力結果!$C$35)/SUMIF(交付申請入力データ!S$20:S$1053,"対象",交付申請入力データ!$G$20:$G$1053),0)</f>
        <v>0</v>
      </c>
      <c r="L37" s="52">
        <f>IFERROR(交付申請入力データ!T$19*SUMIFS(交付申請入力データ!$G$20:$G$1053,交付申請入力データ!T$20:T$1053,"対象",交付申請入力データ!$C$20:$C$1053,交付申請出力結果!$B37,交付申請入力データ!$B$20:$B$1053,交付申請出力結果!$C$35)/SUMIF(交付申請入力データ!T$20:T$1053,"対象",交付申請入力データ!$G$20:$G$1053),0)</f>
        <v>0</v>
      </c>
      <c r="M37" s="52">
        <f>IFERROR(交付申請入力データ!U$19*SUMIFS(交付申請入力データ!$G$20:$G$1053,交付申請入力データ!U$20:U$1053,"対象",交付申請入力データ!$C$20:$C$1053,交付申請出力結果!$B37,交付申請入力データ!$B$20:$B$1053,交付申請出力結果!$C$35)/SUMIF(交付申請入力データ!U$20:U$1053,"対象",交付申請入力データ!$G$20:$G$1053),0)</f>
        <v>0</v>
      </c>
      <c r="N37" s="52">
        <f>IFERROR(交付申請入力データ!Y$19*SUMIFS(交付申請入力データ!$G$20:$G$1053,交付申請入力データ!Y$20:Y$1053,"対象",交付申請入力データ!$C$20:$C$1053,交付申請出力結果!$B37,交付申請入力データ!$B$20:$B$1053,交付申請出力結果!$C$35)/SUMIF(交付申請入力データ!Y$20:Y$1053,"対象",交付申請入力データ!$G$20:$G$1053),0)</f>
        <v>0</v>
      </c>
      <c r="O37" s="52">
        <f>IFERROR(交付申請入力データ!Z$19*SUMIFS(交付申請入力データ!$G$20:$G$1053,交付申請入力データ!Z$20:Z$1053,"対象",交付申請入力データ!$C$20:$C$1053,交付申請出力結果!$B37,交付申請入力データ!$B$20:$B$1053,交付申請出力結果!$C$35)/SUMIF(交付申請入力データ!Z$20:Z$1053,"対象",交付申請入力データ!$G$20:$G$1053),0)</f>
        <v>0</v>
      </c>
      <c r="P37" s="52">
        <f>IFERROR(交付申請入力データ!AA$19*SUMIFS(交付申請入力データ!$G$20:$G$1053,交付申請入力データ!AA$20:AA$1053,"対象",交付申請入力データ!$C$20:$C$1053,交付申請出力結果!$B37,交付申請入力データ!$B$20:$B$1053,交付申請出力結果!$C$35)/SUMIF(交付申請入力データ!AA$20:AA$1053,"対象",交付申請入力データ!$G$20:$G$1053),0)</f>
        <v>0</v>
      </c>
      <c r="Q37" s="52">
        <f>SUM(D37:P37)</f>
        <v>0</v>
      </c>
      <c r="R37" s="53">
        <f>IFERROR(VLOOKUP($C$35,交付申請入力データ!$B$9:$E$14,4,0),0)</f>
        <v>0</v>
      </c>
      <c r="S37" s="54">
        <f>ROUNDDOWN(Q37*R37,0)</f>
        <v>0</v>
      </c>
      <c r="T37" s="460">
        <f>SUM(S37:S45)</f>
        <v>0</v>
      </c>
      <c r="V37" s="425" t="s">
        <v>118</v>
      </c>
      <c r="W37" s="425"/>
      <c r="Y37" s="3"/>
      <c r="Z37" s="3"/>
      <c r="AA37" s="3"/>
      <c r="AB37" s="3"/>
      <c r="AC37" s="3"/>
    </row>
    <row r="38" spans="1:29">
      <c r="A38" s="459"/>
      <c r="B38" s="173" t="s">
        <v>167</v>
      </c>
      <c r="C38" s="71">
        <f>SUMIFS(交付申請入力データ!$G$20:$G$1053,交付申請入力データ!$C$20:$C$1053,B38,交付申請入力データ!$B$20:$B$1053,交付申請出力結果!$C$35)</f>
        <v>0</v>
      </c>
      <c r="D38" s="57">
        <f>SUMIFS(交付申請入力データ!$H$20:$H$1053,交付申請入力データ!$C$20:$C$1053,B38,交付申請入力データ!$B$20:$B$1053,交付申請出力結果!$C$35)</f>
        <v>0</v>
      </c>
      <c r="E38" s="58">
        <f>IFERROR(交付申請入力データ!M$19*SUMIFS(交付申請入力データ!$G$20:$G$1053,交付申請入力データ!M$20:M$1053,"対象",交付申請入力データ!$C$20:$C$1053,交付申請出力結果!$B38,交付申請入力データ!$B$20:$B$1053,交付申請出力結果!$C$35)/SUMIF(交付申請入力データ!M$20:M$1053,"対象",交付申請入力データ!$G$20:$G$1053),0)</f>
        <v>0</v>
      </c>
      <c r="F38" s="58">
        <f>IFERROR(交付申請入力データ!N$19*SUMIFS(交付申請入力データ!$G$20:$G$1053,交付申請入力データ!N$20:N$1053,"対象",交付申請入力データ!$C$20:$C$1053,交付申請出力結果!$B38,交付申請入力データ!$B$20:$B$1053,交付申請出力結果!$C$35)/SUMIF(交付申請入力データ!N$20:N$1053,"対象",交付申請入力データ!$G$20:$G$1053),0)</f>
        <v>0</v>
      </c>
      <c r="G38" s="58">
        <f>IFERROR(交付申請入力データ!O$19*SUMIFS(交付申請入力データ!$G$20:$G$1053,交付申請入力データ!O$20:O$1053,"対象",交付申請入力データ!$C$20:$C$1053,交付申請出力結果!$B38,交付申請入力データ!$B$20:$B$1053,交付申請出力結果!$C$35)/SUMIF(交付申請入力データ!O$20:O$1053,"対象",交付申請入力データ!$G$20:$G$1053),0)</f>
        <v>0</v>
      </c>
      <c r="H38" s="58">
        <f>IFERROR(交付申請入力データ!P$19*SUMIFS(交付申請入力データ!$G$20:$G$1053,交付申請入力データ!P$20:P$1053,"対象",交付申請入力データ!$C$20:$C$1053,交付申請出力結果!$B38,交付申請入力データ!$B$20:$B$1053,交付申請出力結果!$C$35)/SUMIF(交付申請入力データ!P$20:P$1053,"対象",交付申請入力データ!$G$20:$G$1053),0)</f>
        <v>0</v>
      </c>
      <c r="I38" s="58">
        <f>IFERROR(交付申請入力データ!Q$19*SUMIFS(交付申請入力データ!$G$20:$G$1053,交付申請入力データ!Q$20:Q$1053,"対象",交付申請入力データ!$C$20:$C$1053,交付申請出力結果!$B38,交付申請入力データ!$B$20:$B$1053,交付申請出力結果!$C$35)/SUMIF(交付申請入力データ!Q$20:Q$1053,"対象",交付申請入力データ!$G$20:$G$1053),0)</f>
        <v>0</v>
      </c>
      <c r="J38" s="58">
        <f>IFERROR(交付申請入力データ!R$19*SUMIFS(交付申請入力データ!$G$20:$G$1053,交付申請入力データ!R$20:R$1053,"対象",交付申請入力データ!$C$20:$C$1053,交付申請出力結果!$B38,交付申請入力データ!$B$20:$B$1053,交付申請出力結果!$C$35)/SUMIF(交付申請入力データ!R$20:R$1053,"対象",交付申請入力データ!$G$20:$G$1053),0)</f>
        <v>0</v>
      </c>
      <c r="K38" s="58">
        <f>IFERROR(交付申請入力データ!S$19*SUMIFS(交付申請入力データ!$G$20:$G$1053,交付申請入力データ!S$20:S$1053,"対象",交付申請入力データ!$C$20:$C$1053,交付申請出力結果!$B38,交付申請入力データ!$B$20:$B$1053,交付申請出力結果!$C$35)/SUMIF(交付申請入力データ!S$20:S$1053,"対象",交付申請入力データ!$G$20:$G$1053),0)</f>
        <v>0</v>
      </c>
      <c r="L38" s="58">
        <f>IFERROR(交付申請入力データ!T$19*SUMIFS(交付申請入力データ!$G$20:$G$1053,交付申請入力データ!T$20:T$1053,"対象",交付申請入力データ!$C$20:$C$1053,交付申請出力結果!$B38,交付申請入力データ!$B$20:$B$1053,交付申請出力結果!$C$35)/SUMIF(交付申請入力データ!T$20:T$1053,"対象",交付申請入力データ!$G$20:$G$1053),0)</f>
        <v>0</v>
      </c>
      <c r="M38" s="58">
        <f>IFERROR(交付申請入力データ!U$19*SUMIFS(交付申請入力データ!$G$20:$G$1053,交付申請入力データ!U$20:U$1053,"対象",交付申請入力データ!$C$20:$C$1053,交付申請出力結果!$B38,交付申請入力データ!$B$20:$B$1053,交付申請出力結果!$C$35)/SUMIF(交付申請入力データ!U$20:U$1053,"対象",交付申請入力データ!$G$20:$G$1053),0)</f>
        <v>0</v>
      </c>
      <c r="N38" s="58">
        <f>IFERROR(交付申請入力データ!Y$19*SUMIFS(交付申請入力データ!$G$20:$G$1053,交付申請入力データ!Y$20:Y$1053,"対象",交付申請入力データ!$C$20:$C$1053,交付申請出力結果!$B38,交付申請入力データ!$B$20:$B$1053,交付申請出力結果!$C$35)/SUMIF(交付申請入力データ!Y$20:Y$1053,"対象",交付申請入力データ!$G$20:$G$1053),0)</f>
        <v>0</v>
      </c>
      <c r="O38" s="58">
        <f>IFERROR(交付申請入力データ!Z$19*SUMIFS(交付申請入力データ!$G$20:$G$1053,交付申請入力データ!Z$20:Z$1053,"対象",交付申請入力データ!$C$20:$C$1053,交付申請出力結果!$B38,交付申請入力データ!$B$20:$B$1053,交付申請出力結果!$C$35)/SUMIF(交付申請入力データ!Z$20:Z$1053,"対象",交付申請入力データ!$G$20:$G$1053),0)</f>
        <v>0</v>
      </c>
      <c r="P38" s="58">
        <f>IFERROR(交付申請入力データ!AA$19*SUMIFS(交付申請入力データ!$G$20:$G$1053,交付申請入力データ!AA$20:AA$1053,"対象",交付申請入力データ!$C$20:$C$1053,交付申請出力結果!$B38,交付申請入力データ!$B$20:$B$1053,交付申請出力結果!$C$35)/SUMIF(交付申請入力データ!AA$20:AA$1053,"対象",交付申請入力データ!$G$20:$G$1053),0)</f>
        <v>0</v>
      </c>
      <c r="Q38" s="57">
        <f>SUM(D38:P38)</f>
        <v>0</v>
      </c>
      <c r="R38" s="59">
        <f>IFERROR(VLOOKUP($C$35,交付申請入力データ!$B$9:$E$14,4,0),0)</f>
        <v>0</v>
      </c>
      <c r="S38" s="60">
        <f>ROUNDDOWN(Q38*R38,0)</f>
        <v>0</v>
      </c>
      <c r="T38" s="461"/>
      <c r="V38" s="502" t="s">
        <v>77</v>
      </c>
      <c r="W38" s="503"/>
      <c r="X38" s="503"/>
      <c r="Y38" s="506" t="s">
        <v>101</v>
      </c>
      <c r="Z38" s="506"/>
      <c r="AA38" s="506"/>
      <c r="AB38" s="506"/>
      <c r="AC38" s="507"/>
    </row>
    <row r="39" spans="1:29" ht="19.5" thickBot="1">
      <c r="A39" s="459"/>
      <c r="B39" s="173" t="s">
        <v>169</v>
      </c>
      <c r="C39" s="56">
        <f>SUMIFS(交付申請入力データ!$G$20:$G$1053,交付申請入力データ!$C$20:$C$1053,B39,交付申請入力データ!$B$20:$B$1053,交付申請出力結果!$C$35)</f>
        <v>0</v>
      </c>
      <c r="D39" s="57">
        <f>SUMIFS(交付申請入力データ!$H$20:$H$1053,交付申請入力データ!$C$20:$C$1053,B39,交付申請入力データ!$B$20:$B$1053,交付申請出力結果!$C$35)</f>
        <v>0</v>
      </c>
      <c r="E39" s="58">
        <f>IFERROR(交付申請入力データ!M$19*SUMIFS(交付申請入力データ!$G$20:$G$1053,交付申請入力データ!M$20:M$1053,"対象",交付申請入力データ!$C$20:$C$1053,交付申請出力結果!$B39,交付申請入力データ!$B$20:$B$1053,交付申請出力結果!$C$35)/SUMIF(交付申請入力データ!M$20:M$1053,"対象",交付申請入力データ!$G$20:$G$1053),0)</f>
        <v>0</v>
      </c>
      <c r="F39" s="58">
        <f>IFERROR(交付申請入力データ!N$19*SUMIFS(交付申請入力データ!$G$20:$G$1053,交付申請入力データ!N$20:N$1053,"対象",交付申請入力データ!$C$20:$C$1053,交付申請出力結果!$B39,交付申請入力データ!$B$20:$B$1053,交付申請出力結果!$C$35)/SUMIF(交付申請入力データ!N$20:N$1053,"対象",交付申請入力データ!$G$20:$G$1053),0)</f>
        <v>0</v>
      </c>
      <c r="G39" s="58">
        <f>IFERROR(交付申請入力データ!O$19*SUMIFS(交付申請入力データ!$G$20:$G$1053,交付申請入力データ!O$20:O$1053,"対象",交付申請入力データ!$C$20:$C$1053,交付申請出力結果!$B39,交付申請入力データ!$B$20:$B$1053,交付申請出力結果!$C$35)/SUMIF(交付申請入力データ!O$20:O$1053,"対象",交付申請入力データ!$G$20:$G$1053),0)</f>
        <v>0</v>
      </c>
      <c r="H39" s="58">
        <f>IFERROR(交付申請入力データ!P$19*SUMIFS(交付申請入力データ!$G$20:$G$1053,交付申請入力データ!P$20:P$1053,"対象",交付申請入力データ!$C$20:$C$1053,交付申請出力結果!$B39,交付申請入力データ!$B$20:$B$1053,交付申請出力結果!$C$35)/SUMIF(交付申請入力データ!P$20:P$1053,"対象",交付申請入力データ!$G$20:$G$1053),0)</f>
        <v>0</v>
      </c>
      <c r="I39" s="58">
        <f>IFERROR(交付申請入力データ!Q$19*SUMIFS(交付申請入力データ!$G$20:$G$1053,交付申請入力データ!Q$20:Q$1053,"対象",交付申請入力データ!$C$20:$C$1053,交付申請出力結果!$B39,交付申請入力データ!$B$20:$B$1053,交付申請出力結果!$C$35)/SUMIF(交付申請入力データ!Q$20:Q$1053,"対象",交付申請入力データ!$G$20:$G$1053),0)</f>
        <v>0</v>
      </c>
      <c r="J39" s="58">
        <f>IFERROR(交付申請入力データ!R$19*SUMIFS(交付申請入力データ!$G$20:$G$1053,交付申請入力データ!R$20:R$1053,"対象",交付申請入力データ!$C$20:$C$1053,交付申請出力結果!$B39,交付申請入力データ!$B$20:$B$1053,交付申請出力結果!$C$35)/SUMIF(交付申請入力データ!R$20:R$1053,"対象",交付申請入力データ!$G$20:$G$1053),0)</f>
        <v>0</v>
      </c>
      <c r="K39" s="58">
        <f>IFERROR(交付申請入力データ!S$19*SUMIFS(交付申請入力データ!$G$20:$G$1053,交付申請入力データ!S$20:S$1053,"対象",交付申請入力データ!$C$20:$C$1053,交付申請出力結果!$B39,交付申請入力データ!$B$20:$B$1053,交付申請出力結果!$C$35)/SUMIF(交付申請入力データ!S$20:S$1053,"対象",交付申請入力データ!$G$20:$G$1053),0)</f>
        <v>0</v>
      </c>
      <c r="L39" s="58">
        <f>IFERROR(交付申請入力データ!T$19*SUMIFS(交付申請入力データ!$G$20:$G$1053,交付申請入力データ!T$20:T$1053,"対象",交付申請入力データ!$C$20:$C$1053,交付申請出力結果!$B39,交付申請入力データ!$B$20:$B$1053,交付申請出力結果!$C$35)/SUMIF(交付申請入力データ!T$20:T$1053,"対象",交付申請入力データ!$G$20:$G$1053),0)</f>
        <v>0</v>
      </c>
      <c r="M39" s="58">
        <f>IFERROR(交付申請入力データ!U$19*SUMIFS(交付申請入力データ!$G$20:$G$1053,交付申請入力データ!U$20:U$1053,"対象",交付申請入力データ!$C$20:$C$1053,交付申請出力結果!$B39,交付申請入力データ!$B$20:$B$1053,交付申請出力結果!$C$35)/SUMIF(交付申請入力データ!U$20:U$1053,"対象",交付申請入力データ!$G$20:$G$1053),0)</f>
        <v>0</v>
      </c>
      <c r="N39" s="57">
        <f>IFERROR(交付申請入力データ!Y$19*SUMIFS(交付申請入力データ!$G$20:$G$1053,交付申請入力データ!Y$20:Y$1053,"対象",交付申請入力データ!$C$20:$C$1053,交付申請出力結果!$B39,交付申請入力データ!$B$20:$B$1053,交付申請出力結果!$C$35)/SUMIF(交付申請入力データ!Y$20:Y$1053,"対象",交付申請入力データ!$G$20:$G$1053),0)</f>
        <v>0</v>
      </c>
      <c r="O39" s="57">
        <f>IFERROR(交付申請入力データ!Z$19*SUMIFS(交付申請入力データ!$G$20:$G$1053,交付申請入力データ!Z$20:Z$1053,"対象",交付申請入力データ!$C$20:$C$1053,交付申請出力結果!$B39,交付申請入力データ!$B$20:$B$1053,交付申請出力結果!$C$35)/SUMIF(交付申請入力データ!Z$20:Z$1053,"対象",交付申請入力データ!$G$20:$G$1053),0)</f>
        <v>0</v>
      </c>
      <c r="P39" s="57">
        <f>IFERROR(交付申請入力データ!AA$19*SUMIFS(交付申請入力データ!$G$20:$G$1053,交付申請入力データ!AA$20:AA$1053,"対象",交付申請入力データ!$C$20:$C$1053,交付申請出力結果!$B39,交付申請入力データ!$B$20:$B$1053,交付申請出力結果!$C$35)/SUMIF(交付申請入力データ!AA$20:AA$1053,"対象",交付申請入力データ!$G$20:$G$1053),0)</f>
        <v>0</v>
      </c>
      <c r="Q39" s="57">
        <f t="shared" ref="Q39" si="13">SUM(D39:P39)</f>
        <v>0</v>
      </c>
      <c r="R39" s="59">
        <f>IFERROR(VLOOKUP($C$35,交付申請入力データ!$B$9:$E$14,4,0),0)</f>
        <v>0</v>
      </c>
      <c r="S39" s="60">
        <f t="shared" ref="S39" si="14">ROUNDDOWN(Q39*R39,0)</f>
        <v>0</v>
      </c>
      <c r="T39" s="461"/>
      <c r="V39" s="504"/>
      <c r="W39" s="505"/>
      <c r="X39" s="505"/>
      <c r="Y39" s="263" t="s">
        <v>102</v>
      </c>
      <c r="Z39" s="263" t="s">
        <v>103</v>
      </c>
      <c r="AA39" s="263" t="s">
        <v>104</v>
      </c>
      <c r="AB39" s="263" t="s">
        <v>105</v>
      </c>
      <c r="AC39" s="264" t="s">
        <v>106</v>
      </c>
    </row>
    <row r="40" spans="1:29">
      <c r="A40" s="459"/>
      <c r="B40" s="173" t="s">
        <v>178</v>
      </c>
      <c r="C40" s="71">
        <f>SUMIFS(交付申請入力データ!$G$20:$G$1053,交付申請入力データ!$C$20:$C$1053,B40,交付申請入力データ!$B$20:$B$1053,交付申請出力結果!$C$35)</f>
        <v>0</v>
      </c>
      <c r="D40" s="57">
        <f>SUMIFS(交付申請入力データ!$H$20:$H$1053,交付申請入力データ!$C$20:$C$1053,B40,交付申請入力データ!$B$20:$B$1053,交付申請出力結果!$C$35)</f>
        <v>0</v>
      </c>
      <c r="E40" s="58">
        <f>IFERROR(交付申請入力データ!M$19*SUMIFS(交付申請入力データ!$G$20:$G$1053,交付申請入力データ!M$20:M$1053,"対象",交付申請入力データ!$C$20:$C$1053,交付申請出力結果!$B40,交付申請入力データ!$B$20:$B$1053,交付申請出力結果!$C$35)/SUMIF(交付申請入力データ!M$20:M$1053,"対象",交付申請入力データ!$G$20:$G$1053),0)</f>
        <v>0</v>
      </c>
      <c r="F40" s="58">
        <f>IFERROR(交付申請入力データ!N$19*SUMIFS(交付申請入力データ!$G$20:$G$1053,交付申請入力データ!N$20:N$1053,"対象",交付申請入力データ!$C$20:$C$1053,交付申請出力結果!$B40,交付申請入力データ!$B$20:$B$1053,交付申請出力結果!$C$35)/SUMIF(交付申請入力データ!N$20:N$1053,"対象",交付申請入力データ!$G$20:$G$1053),0)</f>
        <v>0</v>
      </c>
      <c r="G40" s="58">
        <f>IFERROR(交付申請入力データ!O$19*SUMIFS(交付申請入力データ!$G$20:$G$1053,交付申請入力データ!O$20:O$1053,"対象",交付申請入力データ!$C$20:$C$1053,交付申請出力結果!$B40,交付申請入力データ!$B$20:$B$1053,交付申請出力結果!$C$35)/SUMIF(交付申請入力データ!O$20:O$1053,"対象",交付申請入力データ!$G$20:$G$1053),0)</f>
        <v>0</v>
      </c>
      <c r="H40" s="58">
        <f>IFERROR(交付申請入力データ!P$19*SUMIFS(交付申請入力データ!$G$20:$G$1053,交付申請入力データ!P$20:P$1053,"対象",交付申請入力データ!$C$20:$C$1053,交付申請出力結果!$B40,交付申請入力データ!$B$20:$B$1053,交付申請出力結果!$C$35)/SUMIF(交付申請入力データ!P$20:P$1053,"対象",交付申請入力データ!$G$20:$G$1053),0)</f>
        <v>0</v>
      </c>
      <c r="I40" s="58">
        <f>IFERROR(交付申請入力データ!Q$19*SUMIFS(交付申請入力データ!$G$20:$G$1053,交付申請入力データ!Q$20:Q$1053,"対象",交付申請入力データ!$C$20:$C$1053,交付申請出力結果!$B40,交付申請入力データ!$B$20:$B$1053,交付申請出力結果!$C$35)/SUMIF(交付申請入力データ!Q$20:Q$1053,"対象",交付申請入力データ!$G$20:$G$1053),0)</f>
        <v>0</v>
      </c>
      <c r="J40" s="58">
        <f>IFERROR(交付申請入力データ!R$19*SUMIFS(交付申請入力データ!$G$20:$G$1053,交付申請入力データ!R$20:R$1053,"対象",交付申請入力データ!$C$20:$C$1053,交付申請出力結果!$B40,交付申請入力データ!$B$20:$B$1053,交付申請出力結果!$C$35)/SUMIF(交付申請入力データ!R$20:R$1053,"対象",交付申請入力データ!$G$20:$G$1053),0)</f>
        <v>0</v>
      </c>
      <c r="K40" s="58">
        <f>IFERROR(交付申請入力データ!S$19*SUMIFS(交付申請入力データ!$G$20:$G$1053,交付申請入力データ!S$20:S$1053,"対象",交付申請入力データ!$C$20:$C$1053,交付申請出力結果!$B40,交付申請入力データ!$B$20:$B$1053,交付申請出力結果!$C$35)/SUMIF(交付申請入力データ!S$20:S$1053,"対象",交付申請入力データ!$G$20:$G$1053),0)</f>
        <v>0</v>
      </c>
      <c r="L40" s="58">
        <f>IFERROR(交付申請入力データ!T$19*SUMIFS(交付申請入力データ!$G$20:$G$1053,交付申請入力データ!T$20:T$1053,"対象",交付申請入力データ!$C$20:$C$1053,交付申請出力結果!$B40,交付申請入力データ!$B$20:$B$1053,交付申請出力結果!$C$35)/SUMIF(交付申請入力データ!T$20:T$1053,"対象",交付申請入力データ!$G$20:$G$1053),0)</f>
        <v>0</v>
      </c>
      <c r="M40" s="58">
        <f>IFERROR(交付申請入力データ!U$19*SUMIFS(交付申請入力データ!$G$20:$G$1053,交付申請入力データ!U$20:U$1053,"対象",交付申請入力データ!$C$20:$C$1053,交付申請出力結果!$B40,交付申請入力データ!$B$20:$B$1053,交付申請出力結果!$C$35)/SUMIF(交付申請入力データ!U$20:U$1053,"対象",交付申請入力データ!$G$20:$G$1053),0)</f>
        <v>0</v>
      </c>
      <c r="N40" s="58">
        <f>IFERROR(交付申請入力データ!Y$19*SUMIFS(交付申請入力データ!$G$20:$G$1053,交付申請入力データ!Y$20:Y$1053,"対象",交付申請入力データ!$C$20:$C$1053,交付申請出力結果!$B40,交付申請入力データ!$B$20:$B$1053,交付申請出力結果!$C$35)/SUMIF(交付申請入力データ!Y$20:Y$1053,"対象",交付申請入力データ!$G$20:$G$1053),0)</f>
        <v>0</v>
      </c>
      <c r="O40" s="58">
        <f>IFERROR(交付申請入力データ!Z$19*SUMIFS(交付申請入力データ!$G$20:$G$1053,交付申請入力データ!Z$20:Z$1053,"対象",交付申請入力データ!$C$20:$C$1053,交付申請出力結果!$B40,交付申請入力データ!$B$20:$B$1053,交付申請出力結果!$C$35)/SUMIF(交付申請入力データ!Z$20:Z$1053,"対象",交付申請入力データ!$G$20:$G$1053),0)</f>
        <v>0</v>
      </c>
      <c r="P40" s="58">
        <f>IFERROR(交付申請入力データ!AA$19*SUMIFS(交付申請入力データ!$G$20:$G$1053,交付申請入力データ!AA$20:AA$1053,"対象",交付申請入力データ!$C$20:$C$1053,交付申請出力結果!$B40,交付申請入力データ!$B$20:$B$1053,交付申請出力結果!$C$35)/SUMIF(交付申請入力データ!AA$20:AA$1053,"対象",交付申請入力データ!$G$20:$G$1053),0)</f>
        <v>0</v>
      </c>
      <c r="Q40" s="57">
        <f>SUM(D40:P40)</f>
        <v>0</v>
      </c>
      <c r="R40" s="59">
        <f>IFERROR(VLOOKUP($C$35,交付申請入力データ!$B$9:$E$14,4,0),0)</f>
        <v>0</v>
      </c>
      <c r="S40" s="60">
        <f t="shared" ref="S40:S47" si="15">ROUNDDOWN(Q40*R40,0)</f>
        <v>0</v>
      </c>
      <c r="T40" s="461"/>
      <c r="V40" s="521" t="s">
        <v>299</v>
      </c>
      <c r="W40" s="810" t="s">
        <v>163</v>
      </c>
      <c r="X40" s="811"/>
      <c r="Y40" s="265">
        <f>SUMIF(B:B,W40,D:D)</f>
        <v>0</v>
      </c>
      <c r="Z40" s="265">
        <f t="shared" ref="Z40:Z48" si="16">(SUMIF(B:B,W40,E:E)+SUMIF(B:B,W40,F:F)+SUMIF(B:B,W40,G:G)+SUMIF(B:B,W40,H:H)+SUMIF(B:B,W40,I:I)+SUMIF(B:B,W40,J:J)+SUMIF(B:B,W40,K:K)+SUMIF(B:B,W40,L:L)+SUMIF(B:B,W40,M:M))</f>
        <v>0</v>
      </c>
      <c r="AA40" s="265">
        <f t="shared" ref="AA40:AA48" si="17">SUMIF(B:B,W40,N:N)+SUMIF(B:B,W40,O:O)+SUMIF(B:B,W40,P:P)</f>
        <v>0</v>
      </c>
      <c r="AB40" s="265">
        <f t="shared" ref="AB40:AB48" si="18">SUMIF(B:B,W40,S:S)-SUMIF(B:B,W40,Q:Q)</f>
        <v>0</v>
      </c>
      <c r="AC40" s="266">
        <f>SUM(Y40:AB40)</f>
        <v>0</v>
      </c>
    </row>
    <row r="41" spans="1:29" ht="20.100000000000001" customHeight="1">
      <c r="A41" s="459"/>
      <c r="B41" s="173" t="s">
        <v>170</v>
      </c>
      <c r="C41" s="71">
        <f>SUMIFS(交付申請入力データ!$G$20:$G$1053,交付申請入力データ!$C$20:$C$1053,B41,交付申請入力データ!$B$20:$B$1053,交付申請出力結果!$C$35)</f>
        <v>0</v>
      </c>
      <c r="D41" s="57">
        <f>SUMIFS(交付申請入力データ!$H$20:$H$1053,交付申請入力データ!$C$20:$C$1053,B41,交付申請入力データ!$B$20:$B$1053,交付申請出力結果!$C$35)</f>
        <v>0</v>
      </c>
      <c r="E41" s="58">
        <f>IFERROR(交付申請入力データ!M$19*SUMIFS(交付申請入力データ!$G$20:$G$1053,交付申請入力データ!M$20:M$1053,"対象",交付申請入力データ!$C$20:$C$1053,交付申請出力結果!$B41,交付申請入力データ!$B$20:$B$1053,交付申請出力結果!$C$35)/SUMIF(交付申請入力データ!M$20:M$1053,"対象",交付申請入力データ!$G$20:$G$1053),0)</f>
        <v>0</v>
      </c>
      <c r="F41" s="58">
        <f>IFERROR(交付申請入力データ!N$19*SUMIFS(交付申請入力データ!$G$20:$G$1053,交付申請入力データ!N$20:N$1053,"対象",交付申請入力データ!$C$20:$C$1053,交付申請出力結果!$B41,交付申請入力データ!$B$20:$B$1053,交付申請出力結果!$C$35)/SUMIF(交付申請入力データ!N$20:N$1053,"対象",交付申請入力データ!$G$20:$G$1053),0)</f>
        <v>0</v>
      </c>
      <c r="G41" s="58">
        <f>IFERROR(交付申請入力データ!O$19*SUMIFS(交付申請入力データ!$G$20:$G$1053,交付申請入力データ!O$20:O$1053,"対象",交付申請入力データ!$C$20:$C$1053,交付申請出力結果!$B41,交付申請入力データ!$B$20:$B$1053,交付申請出力結果!$C$35)/SUMIF(交付申請入力データ!O$20:O$1053,"対象",交付申請入力データ!$G$20:$G$1053),0)</f>
        <v>0</v>
      </c>
      <c r="H41" s="58">
        <f>IFERROR(交付申請入力データ!P$19*SUMIFS(交付申請入力データ!$G$20:$G$1053,交付申請入力データ!P$20:P$1053,"対象",交付申請入力データ!$C$20:$C$1053,交付申請出力結果!$B41,交付申請入力データ!$B$20:$B$1053,交付申請出力結果!$C$35)/SUMIF(交付申請入力データ!P$20:P$1053,"対象",交付申請入力データ!$G$20:$G$1053),0)</f>
        <v>0</v>
      </c>
      <c r="I41" s="58">
        <f>IFERROR(交付申請入力データ!Q$19*SUMIFS(交付申請入力データ!$G$20:$G$1053,交付申請入力データ!Q$20:Q$1053,"対象",交付申請入力データ!$C$20:$C$1053,交付申請出力結果!$B41,交付申請入力データ!$B$20:$B$1053,交付申請出力結果!$C$35)/SUMIF(交付申請入力データ!Q$20:Q$1053,"対象",交付申請入力データ!$G$20:$G$1053),0)</f>
        <v>0</v>
      </c>
      <c r="J41" s="58">
        <f>IFERROR(交付申請入力データ!R$19*SUMIFS(交付申請入力データ!$G$20:$G$1053,交付申請入力データ!R$20:R$1053,"対象",交付申請入力データ!$C$20:$C$1053,交付申請出力結果!$B41,交付申請入力データ!$B$20:$B$1053,交付申請出力結果!$C$35)/SUMIF(交付申請入力データ!R$20:R$1053,"対象",交付申請入力データ!$G$20:$G$1053),0)</f>
        <v>0</v>
      </c>
      <c r="K41" s="58">
        <f>IFERROR(交付申請入力データ!S$19*SUMIFS(交付申請入力データ!$G$20:$G$1053,交付申請入力データ!S$20:S$1053,"対象",交付申請入力データ!$C$20:$C$1053,交付申請出力結果!$B41,交付申請入力データ!$B$20:$B$1053,交付申請出力結果!$C$35)/SUMIF(交付申請入力データ!S$20:S$1053,"対象",交付申請入力データ!$G$20:$G$1053),0)</f>
        <v>0</v>
      </c>
      <c r="L41" s="58">
        <f>IFERROR(交付申請入力データ!T$19*SUMIFS(交付申請入力データ!$G$20:$G$1053,交付申請入力データ!T$20:T$1053,"対象",交付申請入力データ!$C$20:$C$1053,交付申請出力結果!$B41,交付申請入力データ!$B$20:$B$1053,交付申請出力結果!$C$35)/SUMIF(交付申請入力データ!T$20:T$1053,"対象",交付申請入力データ!$G$20:$G$1053),0)</f>
        <v>0</v>
      </c>
      <c r="M41" s="58">
        <f>IFERROR(交付申請入力データ!U$19*SUMIFS(交付申請入力データ!$G$20:$G$1053,交付申請入力データ!U$20:U$1053,"対象",交付申請入力データ!$C$20:$C$1053,交付申請出力結果!$B41,交付申請入力データ!$B$20:$B$1053,交付申請出力結果!$C$35)/SUMIF(交付申請入力データ!U$20:U$1053,"対象",交付申請入力データ!$G$20:$G$1053),0)</f>
        <v>0</v>
      </c>
      <c r="N41" s="58">
        <f>IFERROR(交付申請入力データ!Y$19*SUMIFS(交付申請入力データ!$G$20:$G$1053,交付申請入力データ!Y$20:Y$1053,"対象",交付申請入力データ!$C$20:$C$1053,交付申請出力結果!$B41,交付申請入力データ!$B$20:$B$1053,交付申請出力結果!$C$35)/SUMIF(交付申請入力データ!Y$20:Y$1053,"対象",交付申請入力データ!$G$20:$G$1053),0)</f>
        <v>0</v>
      </c>
      <c r="O41" s="58">
        <f>IFERROR(交付申請入力データ!Z$19*SUMIFS(交付申請入力データ!$G$20:$G$1053,交付申請入力データ!Z$20:Z$1053,"対象",交付申請入力データ!$C$20:$C$1053,交付申請出力結果!$B41,交付申請入力データ!$B$20:$B$1053,交付申請出力結果!$C$35)/SUMIF(交付申請入力データ!Z$20:Z$1053,"対象",交付申請入力データ!$G$20:$G$1053),0)</f>
        <v>0</v>
      </c>
      <c r="P41" s="58">
        <f>IFERROR(交付申請入力データ!AA$19*SUMIFS(交付申請入力データ!$G$20:$G$1053,交付申請入力データ!AA$20:AA$1053,"対象",交付申請入力データ!$C$20:$C$1053,交付申請出力結果!$B41,交付申請入力データ!$B$20:$B$1053,交付申請出力結果!$C$35)/SUMIF(交付申請入力データ!AA$20:AA$1053,"対象",交付申請入力データ!$G$20:$G$1053),0)</f>
        <v>0</v>
      </c>
      <c r="Q41" s="57">
        <f>SUM(D41:P41)</f>
        <v>0</v>
      </c>
      <c r="R41" s="59">
        <f>IFERROR(VLOOKUP($C$35,交付申請入力データ!$B$9:$E$14,4,0),0)</f>
        <v>0</v>
      </c>
      <c r="S41" s="60">
        <f t="shared" si="15"/>
        <v>0</v>
      </c>
      <c r="T41" s="461"/>
      <c r="V41" s="522"/>
      <c r="W41" s="794" t="s">
        <v>167</v>
      </c>
      <c r="X41" s="795"/>
      <c r="Y41" s="265">
        <f>SUMIF(B:B,W41,D:D)</f>
        <v>0</v>
      </c>
      <c r="Z41" s="265">
        <f t="shared" si="16"/>
        <v>0</v>
      </c>
      <c r="AA41" s="265">
        <f t="shared" si="17"/>
        <v>0</v>
      </c>
      <c r="AB41" s="265">
        <f t="shared" si="18"/>
        <v>0</v>
      </c>
      <c r="AC41" s="267">
        <f t="shared" ref="AC41" si="19">SUM(Y41:AB41)</f>
        <v>0</v>
      </c>
    </row>
    <row r="42" spans="1:29">
      <c r="A42" s="459"/>
      <c r="B42" s="173" t="s">
        <v>171</v>
      </c>
      <c r="C42" s="71">
        <f>SUMIFS(交付申請入力データ!$G$20:$G$1053,交付申請入力データ!$C$20:$C$1053,B42,交付申請入力データ!$B$20:$B$1053,交付申請出力結果!$C$35)</f>
        <v>0</v>
      </c>
      <c r="D42" s="57">
        <f>SUMIFS(交付申請入力データ!$H$20:$H$1053,交付申請入力データ!$C$20:$C$1053,B42,交付申請入力データ!$B$20:$B$1053,交付申請出力結果!$C$35)</f>
        <v>0</v>
      </c>
      <c r="E42" s="58">
        <f>IFERROR(交付申請入力データ!M$19*SUMIFS(交付申請入力データ!$G$20:$G$1053,交付申請入力データ!M$20:M$1053,"対象",交付申請入力データ!$C$20:$C$1053,交付申請出力結果!$B42,交付申請入力データ!$B$20:$B$1053,交付申請出力結果!$C$35)/SUMIF(交付申請入力データ!M$20:M$1053,"対象",交付申請入力データ!$G$20:$G$1053),0)</f>
        <v>0</v>
      </c>
      <c r="F42" s="58">
        <f>IFERROR(交付申請入力データ!N$19*SUMIFS(交付申請入力データ!$G$20:$G$1053,交付申請入力データ!N$20:N$1053,"対象",交付申請入力データ!$C$20:$C$1053,交付申請出力結果!$B42,交付申請入力データ!$B$20:$B$1053,交付申請出力結果!$C$35)/SUMIF(交付申請入力データ!N$20:N$1053,"対象",交付申請入力データ!$G$20:$G$1053),0)</f>
        <v>0</v>
      </c>
      <c r="G42" s="58">
        <f>IFERROR(交付申請入力データ!O$19*SUMIFS(交付申請入力データ!$G$20:$G$1053,交付申請入力データ!O$20:O$1053,"対象",交付申請入力データ!$C$20:$C$1053,交付申請出力結果!$B42,交付申請入力データ!$B$20:$B$1053,交付申請出力結果!$C$35)/SUMIF(交付申請入力データ!O$20:O$1053,"対象",交付申請入力データ!$G$20:$G$1053),0)</f>
        <v>0</v>
      </c>
      <c r="H42" s="58">
        <f>IFERROR(交付申請入力データ!P$19*SUMIFS(交付申請入力データ!$G$20:$G$1053,交付申請入力データ!P$20:P$1053,"対象",交付申請入力データ!$C$20:$C$1053,交付申請出力結果!$B42,交付申請入力データ!$B$20:$B$1053,交付申請出力結果!$C$35)/SUMIF(交付申請入力データ!P$20:P$1053,"対象",交付申請入力データ!$G$20:$G$1053),0)</f>
        <v>0</v>
      </c>
      <c r="I42" s="58">
        <f>IFERROR(交付申請入力データ!Q$19*SUMIFS(交付申請入力データ!$G$20:$G$1053,交付申請入力データ!Q$20:Q$1053,"対象",交付申請入力データ!$C$20:$C$1053,交付申請出力結果!$B42,交付申請入力データ!$B$20:$B$1053,交付申請出力結果!$C$35)/SUMIF(交付申請入力データ!Q$20:Q$1053,"対象",交付申請入力データ!$G$20:$G$1053),0)</f>
        <v>0</v>
      </c>
      <c r="J42" s="58">
        <f>IFERROR(交付申請入力データ!R$19*SUMIFS(交付申請入力データ!$G$20:$G$1053,交付申請入力データ!R$20:R$1053,"対象",交付申請入力データ!$C$20:$C$1053,交付申請出力結果!$B42,交付申請入力データ!$B$20:$B$1053,交付申請出力結果!$C$35)/SUMIF(交付申請入力データ!R$20:R$1053,"対象",交付申請入力データ!$G$20:$G$1053),0)</f>
        <v>0</v>
      </c>
      <c r="K42" s="58">
        <f>IFERROR(交付申請入力データ!S$19*SUMIFS(交付申請入力データ!$G$20:$G$1053,交付申請入力データ!S$20:S$1053,"対象",交付申請入力データ!$C$20:$C$1053,交付申請出力結果!$B42,交付申請入力データ!$B$20:$B$1053,交付申請出力結果!$C$35)/SUMIF(交付申請入力データ!S$20:S$1053,"対象",交付申請入力データ!$G$20:$G$1053),0)</f>
        <v>0</v>
      </c>
      <c r="L42" s="58">
        <f>IFERROR(交付申請入力データ!T$19*SUMIFS(交付申請入力データ!$G$20:$G$1053,交付申請入力データ!T$20:T$1053,"対象",交付申請入力データ!$C$20:$C$1053,交付申請出力結果!$B42,交付申請入力データ!$B$20:$B$1053,交付申請出力結果!$C$35)/SUMIF(交付申請入力データ!T$20:T$1053,"対象",交付申請入力データ!$G$20:$G$1053),0)</f>
        <v>0</v>
      </c>
      <c r="M42" s="58">
        <f>IFERROR(交付申請入力データ!U$19*SUMIFS(交付申請入力データ!$G$20:$G$1053,交付申請入力データ!U$20:U$1053,"対象",交付申請入力データ!$C$20:$C$1053,交付申請出力結果!$B42,交付申請入力データ!$B$20:$B$1053,交付申請出力結果!$C$35)/SUMIF(交付申請入力データ!U$20:U$1053,"対象",交付申請入力データ!$G$20:$G$1053),0)</f>
        <v>0</v>
      </c>
      <c r="N42" s="58">
        <f>IFERROR(交付申請入力データ!Y$19*SUMIFS(交付申請入力データ!$G$20:$G$1053,交付申請入力データ!Y$20:Y$1053,"対象",交付申請入力データ!$C$20:$C$1053,交付申請出力結果!$B42,交付申請入力データ!$B$20:$B$1053,交付申請出力結果!$C$35)/SUMIF(交付申請入力データ!Y$20:Y$1053,"対象",交付申請入力データ!$G$20:$G$1053),0)</f>
        <v>0</v>
      </c>
      <c r="O42" s="58">
        <f>IFERROR(交付申請入力データ!Z$19*SUMIFS(交付申請入力データ!$G$20:$G$1053,交付申請入力データ!Z$20:Z$1053,"対象",交付申請入力データ!$C$20:$C$1053,交付申請出力結果!$B42,交付申請入力データ!$B$20:$B$1053,交付申請出力結果!$C$35)/SUMIF(交付申請入力データ!Z$20:Z$1053,"対象",交付申請入力データ!$G$20:$G$1053),0)</f>
        <v>0</v>
      </c>
      <c r="P42" s="58">
        <f>IFERROR(交付申請入力データ!AA$19*SUMIFS(交付申請入力データ!$G$20:$G$1053,交付申請入力データ!AA$20:AA$1053,"対象",交付申請入力データ!$C$20:$C$1053,交付申請出力結果!$B42,交付申請入力データ!$B$20:$B$1053,交付申請出力結果!$C$35)/SUMIF(交付申請入力データ!AA$20:AA$1053,"対象",交付申請入力データ!$G$20:$G$1053),0)</f>
        <v>0</v>
      </c>
      <c r="Q42" s="57">
        <f t="shared" ref="Q42:Q46" si="20">SUM(D42:P42)</f>
        <v>0</v>
      </c>
      <c r="R42" s="59">
        <f>IFERROR(VLOOKUP($C$35,交付申請入力データ!$B$9:$E$14,4,0),0)</f>
        <v>0</v>
      </c>
      <c r="S42" s="60">
        <f t="shared" si="15"/>
        <v>0</v>
      </c>
      <c r="T42" s="461"/>
      <c r="V42" s="522"/>
      <c r="W42" s="794" t="s">
        <v>169</v>
      </c>
      <c r="X42" s="795"/>
      <c r="Y42" s="265">
        <f t="shared" ref="Y42:Y48" si="21">SUMIF(B:B,W42,D:D)</f>
        <v>0</v>
      </c>
      <c r="Z42" s="265">
        <f t="shared" si="16"/>
        <v>0</v>
      </c>
      <c r="AA42" s="265">
        <f t="shared" si="17"/>
        <v>0</v>
      </c>
      <c r="AB42" s="265">
        <f t="shared" si="18"/>
        <v>0</v>
      </c>
      <c r="AC42" s="267">
        <f t="shared" ref="AC42:AC48" si="22">SUM(Y42:AB42)</f>
        <v>0</v>
      </c>
    </row>
    <row r="43" spans="1:29">
      <c r="A43" s="459"/>
      <c r="B43" s="173" t="s">
        <v>173</v>
      </c>
      <c r="C43" s="56">
        <f>SUMIFS(交付申請入力データ!$G$20:$G$1053,交付申請入力データ!$C$20:$C$1053,B43,交付申請入力データ!$B$20:$B$1053,交付申請出力結果!$C$35)</f>
        <v>0</v>
      </c>
      <c r="D43" s="57">
        <f>SUMIFS(交付申請入力データ!$H$20:$H$1053,交付申請入力データ!$C$20:$C$1053,B43,交付申請入力データ!$B$20:$B$1053,交付申請出力結果!$C$35)</f>
        <v>0</v>
      </c>
      <c r="E43" s="58">
        <f>IFERROR(交付申請入力データ!M$19*SUMIFS(交付申請入力データ!$G$20:$G$1053,交付申請入力データ!M$20:M$1053,"対象",交付申請入力データ!$C$20:$C$1053,交付申請出力結果!$B43,交付申請入力データ!$B$20:$B$1053,交付申請出力結果!$C$35)/SUMIF(交付申請入力データ!M$20:M$1053,"対象",交付申請入力データ!$G$20:$G$1053),0)</f>
        <v>0</v>
      </c>
      <c r="F43" s="58">
        <f>IFERROR(交付申請入力データ!N$19*SUMIFS(交付申請入力データ!$G$20:$G$1053,交付申請入力データ!N$20:N$1053,"対象",交付申請入力データ!$C$20:$C$1053,交付申請出力結果!$B43,交付申請入力データ!$B$20:$B$1053,交付申請出力結果!$C$35)/SUMIF(交付申請入力データ!N$20:N$1053,"対象",交付申請入力データ!$G$20:$G$1053),0)</f>
        <v>0</v>
      </c>
      <c r="G43" s="58">
        <f>IFERROR(交付申請入力データ!O$19*SUMIFS(交付申請入力データ!$G$20:$G$1053,交付申請入力データ!O$20:O$1053,"対象",交付申請入力データ!$C$20:$C$1053,交付申請出力結果!$B43,交付申請入力データ!$B$20:$B$1053,交付申請出力結果!$C$35)/SUMIF(交付申請入力データ!O$20:O$1053,"対象",交付申請入力データ!$G$20:$G$1053),0)</f>
        <v>0</v>
      </c>
      <c r="H43" s="58">
        <f>IFERROR(交付申請入力データ!P$19*SUMIFS(交付申請入力データ!$G$20:$G$1053,交付申請入力データ!P$20:P$1053,"対象",交付申請入力データ!$C$20:$C$1053,交付申請出力結果!$B43,交付申請入力データ!$B$20:$B$1053,交付申請出力結果!$C$35)/SUMIF(交付申請入力データ!P$20:P$1053,"対象",交付申請入力データ!$G$20:$G$1053),0)</f>
        <v>0</v>
      </c>
      <c r="I43" s="58">
        <f>IFERROR(交付申請入力データ!Q$19*SUMIFS(交付申請入力データ!$G$20:$G$1053,交付申請入力データ!Q$20:Q$1053,"対象",交付申請入力データ!$C$20:$C$1053,交付申請出力結果!$B43,交付申請入力データ!$B$20:$B$1053,交付申請出力結果!$C$35)/SUMIF(交付申請入力データ!Q$20:Q$1053,"対象",交付申請入力データ!$G$20:$G$1053),0)</f>
        <v>0</v>
      </c>
      <c r="J43" s="58">
        <f>IFERROR(交付申請入力データ!R$19*SUMIFS(交付申請入力データ!$G$20:$G$1053,交付申請入力データ!R$20:R$1053,"対象",交付申請入力データ!$C$20:$C$1053,交付申請出力結果!$B43,交付申請入力データ!$B$20:$B$1053,交付申請出力結果!$C$35)/SUMIF(交付申請入力データ!R$20:R$1053,"対象",交付申請入力データ!$G$20:$G$1053),0)</f>
        <v>0</v>
      </c>
      <c r="K43" s="58">
        <f>IFERROR(交付申請入力データ!S$19*SUMIFS(交付申請入力データ!$G$20:$G$1053,交付申請入力データ!S$20:S$1053,"対象",交付申請入力データ!$C$20:$C$1053,交付申請出力結果!$B43,交付申請入力データ!$B$20:$B$1053,交付申請出力結果!$C$35)/SUMIF(交付申請入力データ!S$20:S$1053,"対象",交付申請入力データ!$G$20:$G$1053),0)</f>
        <v>0</v>
      </c>
      <c r="L43" s="58">
        <f>IFERROR(交付申請入力データ!T$19*SUMIFS(交付申請入力データ!$G$20:$G$1053,交付申請入力データ!T$20:T$1053,"対象",交付申請入力データ!$C$20:$C$1053,交付申請出力結果!$B43,交付申請入力データ!$B$20:$B$1053,交付申請出力結果!$C$35)/SUMIF(交付申請入力データ!T$20:T$1053,"対象",交付申請入力データ!$G$20:$G$1053),0)</f>
        <v>0</v>
      </c>
      <c r="M43" s="58">
        <f>IFERROR(交付申請入力データ!U$19*SUMIFS(交付申請入力データ!$G$20:$G$1053,交付申請入力データ!U$20:U$1053,"対象",交付申請入力データ!$C$20:$C$1053,交付申請出力結果!$B43,交付申請入力データ!$B$20:$B$1053,交付申請出力結果!$C$35)/SUMIF(交付申請入力データ!U$20:U$1053,"対象",交付申請入力データ!$G$20:$G$1053),0)</f>
        <v>0</v>
      </c>
      <c r="N43" s="57">
        <f>IFERROR(交付申請入力データ!Y$19*SUMIFS(交付申請入力データ!$G$20:$G$1053,交付申請入力データ!Y$20:Y$1053,"対象",交付申請入力データ!$C$20:$C$1053,交付申請出力結果!$B43,交付申請入力データ!$B$20:$B$1053,交付申請出力結果!$C$35)/SUMIF(交付申請入力データ!Y$20:Y$1053,"対象",交付申請入力データ!$G$20:$G$1053),0)</f>
        <v>0</v>
      </c>
      <c r="O43" s="57">
        <f>IFERROR(交付申請入力データ!Z$19*SUMIFS(交付申請入力データ!$G$20:$G$1053,交付申請入力データ!Z$20:Z$1053,"対象",交付申請入力データ!$C$20:$C$1053,交付申請出力結果!$B43,交付申請入力データ!$B$20:$B$1053,交付申請出力結果!$C$35)/SUMIF(交付申請入力データ!Z$20:Z$1053,"対象",交付申請入力データ!$G$20:$G$1053),0)</f>
        <v>0</v>
      </c>
      <c r="P43" s="57">
        <f>IFERROR(交付申請入力データ!AA$19*SUMIFS(交付申請入力データ!$G$20:$G$1053,交付申請入力データ!AA$20:AA$1053,"対象",交付申請入力データ!$C$20:$C$1053,交付申請出力結果!$B43,交付申請入力データ!$B$20:$B$1053,交付申請出力結果!$C$35)/SUMIF(交付申請入力データ!AA$20:AA$1053,"対象",交付申請入力データ!$G$20:$G$1053),0)</f>
        <v>0</v>
      </c>
      <c r="Q43" s="57">
        <f t="shared" si="20"/>
        <v>0</v>
      </c>
      <c r="R43" s="59">
        <f>IFERROR(VLOOKUP($C$35,交付申請入力データ!$B$9:$E$14,4,0),0)</f>
        <v>0</v>
      </c>
      <c r="S43" s="60">
        <f t="shared" si="15"/>
        <v>0</v>
      </c>
      <c r="T43" s="461"/>
      <c r="V43" s="522"/>
      <c r="W43" s="794" t="s">
        <v>178</v>
      </c>
      <c r="X43" s="795"/>
      <c r="Y43" s="265">
        <f t="shared" si="21"/>
        <v>0</v>
      </c>
      <c r="Z43" s="265">
        <f t="shared" si="16"/>
        <v>0</v>
      </c>
      <c r="AA43" s="265">
        <f t="shared" si="17"/>
        <v>0</v>
      </c>
      <c r="AB43" s="265">
        <f t="shared" si="18"/>
        <v>0</v>
      </c>
      <c r="AC43" s="267">
        <f t="shared" si="22"/>
        <v>0</v>
      </c>
    </row>
    <row r="44" spans="1:29">
      <c r="A44" s="459"/>
      <c r="B44" s="173" t="s">
        <v>17</v>
      </c>
      <c r="C44" s="56">
        <f>SUMIFS(交付申請入力データ!$G$20:$G$1053,交付申請入力データ!$C$20:$C$1053,B44,交付申請入力データ!$B$20:$B$1053,交付申請出力結果!$C$35)</f>
        <v>0</v>
      </c>
      <c r="D44" s="57">
        <f>SUMIFS(交付申請入力データ!$H$20:$H$1053,交付申請入力データ!$C$20:$C$1053,B44,交付申請入力データ!$B$20:$B$1053,交付申請出力結果!$C$35)</f>
        <v>0</v>
      </c>
      <c r="E44" s="58">
        <f>IFERROR(交付申請入力データ!M$19*SUMIFS(交付申請入力データ!$G$20:$G$1053,交付申請入力データ!M$20:M$1053,"対象",交付申請入力データ!$C$20:$C$1053,交付申請出力結果!$B44,交付申請入力データ!$B$20:$B$1053,交付申請出力結果!$C$35)/SUMIF(交付申請入力データ!M$20:M$1053,"対象",交付申請入力データ!$G$20:$G$1053),0)</f>
        <v>0</v>
      </c>
      <c r="F44" s="58">
        <f>IFERROR(交付申請入力データ!N$19*SUMIFS(交付申請入力データ!$G$20:$G$1053,交付申請入力データ!N$20:N$1053,"対象",交付申請入力データ!$C$20:$C$1053,交付申請出力結果!$B44,交付申請入力データ!$B$20:$B$1053,交付申請出力結果!$C$35)/SUMIF(交付申請入力データ!N$20:N$1053,"対象",交付申請入力データ!$G$20:$G$1053),0)</f>
        <v>0</v>
      </c>
      <c r="G44" s="58">
        <f>IFERROR(交付申請入力データ!O$19*SUMIFS(交付申請入力データ!$G$20:$G$1053,交付申請入力データ!O$20:O$1053,"対象",交付申請入力データ!$C$20:$C$1053,交付申請出力結果!$B44,交付申請入力データ!$B$20:$B$1053,交付申請出力結果!$C$35)/SUMIF(交付申請入力データ!O$20:O$1053,"対象",交付申請入力データ!$G$20:$G$1053),0)</f>
        <v>0</v>
      </c>
      <c r="H44" s="58">
        <f>IFERROR(交付申請入力データ!P$19*SUMIFS(交付申請入力データ!$G$20:$G$1053,交付申請入力データ!P$20:P$1053,"対象",交付申請入力データ!$C$20:$C$1053,交付申請出力結果!$B44,交付申請入力データ!$B$20:$B$1053,交付申請出力結果!$C$35)/SUMIF(交付申請入力データ!P$20:P$1053,"対象",交付申請入力データ!$G$20:$G$1053),0)</f>
        <v>0</v>
      </c>
      <c r="I44" s="58">
        <f>IFERROR(交付申請入力データ!Q$19*SUMIFS(交付申請入力データ!$G$20:$G$1053,交付申請入力データ!Q$20:Q$1053,"対象",交付申請入力データ!$C$20:$C$1053,交付申請出力結果!$B44,交付申請入力データ!$B$20:$B$1053,交付申請出力結果!$C$35)/SUMIF(交付申請入力データ!Q$20:Q$1053,"対象",交付申請入力データ!$G$20:$G$1053),0)</f>
        <v>0</v>
      </c>
      <c r="J44" s="58">
        <f>IFERROR(交付申請入力データ!R$19*SUMIFS(交付申請入力データ!$G$20:$G$1053,交付申請入力データ!R$20:R$1053,"対象",交付申請入力データ!$C$20:$C$1053,交付申請出力結果!$B44,交付申請入力データ!$B$20:$B$1053,交付申請出力結果!$C$35)/SUMIF(交付申請入力データ!R$20:R$1053,"対象",交付申請入力データ!$G$20:$G$1053),0)</f>
        <v>0</v>
      </c>
      <c r="K44" s="58">
        <f>IFERROR(交付申請入力データ!S$19*SUMIFS(交付申請入力データ!$G$20:$G$1053,交付申請入力データ!S$20:S$1053,"対象",交付申請入力データ!$C$20:$C$1053,交付申請出力結果!$B44,交付申請入力データ!$B$20:$B$1053,交付申請出力結果!$C$35)/SUMIF(交付申請入力データ!S$20:S$1053,"対象",交付申請入力データ!$G$20:$G$1053),0)</f>
        <v>0</v>
      </c>
      <c r="L44" s="58">
        <f>IFERROR(交付申請入力データ!T$19*SUMIFS(交付申請入力データ!$G$20:$G$1053,交付申請入力データ!T$20:T$1053,"対象",交付申請入力データ!$C$20:$C$1053,交付申請出力結果!$B44,交付申請入力データ!$B$20:$B$1053,交付申請出力結果!$C$35)/SUMIF(交付申請入力データ!T$20:T$1053,"対象",交付申請入力データ!$G$20:$G$1053),0)</f>
        <v>0</v>
      </c>
      <c r="M44" s="58">
        <f>IFERROR(交付申請入力データ!U$19*SUMIFS(交付申請入力データ!$G$20:$G$1053,交付申請入力データ!U$20:U$1053,"対象",交付申請入力データ!$C$20:$C$1053,交付申請出力結果!$B44,交付申請入力データ!$B$20:$B$1053,交付申請出力結果!$C$35)/SUMIF(交付申請入力データ!U$20:U$1053,"対象",交付申請入力データ!$G$20:$G$1053),0)</f>
        <v>0</v>
      </c>
      <c r="N44" s="57">
        <f>IFERROR(交付申請入力データ!Y$19*SUMIFS(交付申請入力データ!$G$20:$G$1053,交付申請入力データ!Y$20:Y$1053,"対象",交付申請入力データ!$C$20:$C$1053,交付申請出力結果!$B44,交付申請入力データ!$B$20:$B$1053,交付申請出力結果!$C$35)/SUMIF(交付申請入力データ!Y$20:Y$1053,"対象",交付申請入力データ!$G$20:$G$1053),0)</f>
        <v>0</v>
      </c>
      <c r="O44" s="57">
        <f>IFERROR(交付申請入力データ!Z$19*SUMIFS(交付申請入力データ!$G$20:$G$1053,交付申請入力データ!Z$20:Z$1053,"対象",交付申請入力データ!$C$20:$C$1053,交付申請出力結果!$B44,交付申請入力データ!$B$20:$B$1053,交付申請出力結果!$C$35)/SUMIF(交付申請入力データ!Z$20:Z$1053,"対象",交付申請入力データ!$G$20:$G$1053),0)</f>
        <v>0</v>
      </c>
      <c r="P44" s="57">
        <f>IFERROR(交付申請入力データ!AA$19*SUMIFS(交付申請入力データ!$G$20:$G$1053,交付申請入力データ!AA$20:AA$1053,"対象",交付申請入力データ!$C$20:$C$1053,交付申請出力結果!$B44,交付申請入力データ!$B$20:$B$1053,交付申請出力結果!$C$35)/SUMIF(交付申請入力データ!AA$20:AA$1053,"対象",交付申請入力データ!$G$20:$G$1053),0)</f>
        <v>0</v>
      </c>
      <c r="Q44" s="57">
        <f t="shared" ref="Q44" si="23">SUM(D44:P44)</f>
        <v>0</v>
      </c>
      <c r="R44" s="59">
        <f>IFERROR(VLOOKUP($C$35,交付申請入力データ!$B$9:$E$14,4,0),0)</f>
        <v>0</v>
      </c>
      <c r="S44" s="60">
        <f t="shared" ref="S44" si="24">ROUNDDOWN(Q44*R44,0)</f>
        <v>0</v>
      </c>
      <c r="T44" s="461"/>
      <c r="V44" s="522"/>
      <c r="W44" s="794" t="s">
        <v>170</v>
      </c>
      <c r="X44" s="795"/>
      <c r="Y44" s="265">
        <f t="shared" si="21"/>
        <v>0</v>
      </c>
      <c r="Z44" s="265">
        <f t="shared" si="16"/>
        <v>0</v>
      </c>
      <c r="AA44" s="265">
        <f t="shared" si="17"/>
        <v>0</v>
      </c>
      <c r="AB44" s="265">
        <f t="shared" si="18"/>
        <v>0</v>
      </c>
      <c r="AC44" s="267">
        <f t="shared" si="22"/>
        <v>0</v>
      </c>
    </row>
    <row r="45" spans="1:29" ht="18.75" customHeight="1" thickBot="1">
      <c r="A45" s="459"/>
      <c r="B45" s="211" t="s">
        <v>175</v>
      </c>
      <c r="C45" s="238">
        <f>SUMIFS(交付申請入力データ!$G$20:$G$1053,交付申請入力データ!$C$20:$C$1053,B45,交付申請入力データ!$B$20:$B$1053,交付申請出力結果!$C$35)</f>
        <v>0</v>
      </c>
      <c r="D45" s="257">
        <f>SUMIFS(交付申請入力データ!$H$20:$H$1053,交付申請入力データ!$C$20:$C$1053,B45,交付申請入力データ!$B$20:$B$1053,交付申請出力結果!$C$35)</f>
        <v>0</v>
      </c>
      <c r="E45" s="257">
        <f>IFERROR(交付申請入力データ!M$19*SUMIFS(交付申請入力データ!$G$20:$G$1053,交付申請入力データ!M$20:M$1053,"対象",交付申請入力データ!$C$20:$C$1053,交付申請出力結果!$B45,交付申請入力データ!$B$20:$B$1053,交付申請出力結果!$C$35)/SUMIF(交付申請入力データ!M$20:M$1053,"対象",交付申請入力データ!$G$20:$G$1053),0)</f>
        <v>0</v>
      </c>
      <c r="F45" s="257">
        <f>IFERROR(交付申請入力データ!N$19*SUMIFS(交付申請入力データ!$G$20:$G$1053,交付申請入力データ!N$20:N$1053,"対象",交付申請入力データ!$C$20:$C$1053,交付申請出力結果!$B45,交付申請入力データ!$B$20:$B$1053,交付申請出力結果!$C$35)/SUMIF(交付申請入力データ!N$20:N$1053,"対象",交付申請入力データ!$G$20:$G$1053),0)</f>
        <v>0</v>
      </c>
      <c r="G45" s="257">
        <f>IFERROR(交付申請入力データ!O$19*SUMIFS(交付申請入力データ!$G$20:$G$1053,交付申請入力データ!O$20:O$1053,"対象",交付申請入力データ!$C$20:$C$1053,交付申請出力結果!$B45,交付申請入力データ!$B$20:$B$1053,交付申請出力結果!$C$35)/SUMIF(交付申請入力データ!O$20:O$1053,"対象",交付申請入力データ!$G$20:$G$1053),0)</f>
        <v>0</v>
      </c>
      <c r="H45" s="257">
        <f>IFERROR(交付申請入力データ!P$19*SUMIFS(交付申請入力データ!$G$20:$G$1053,交付申請入力データ!P$20:P$1053,"対象",交付申請入力データ!$C$20:$C$1053,交付申請出力結果!$B45,交付申請入力データ!$B$20:$B$1053,交付申請出力結果!$C$35)/SUMIF(交付申請入力データ!P$20:P$1053,"対象",交付申請入力データ!$G$20:$G$1053),0)</f>
        <v>0</v>
      </c>
      <c r="I45" s="257">
        <f>IFERROR(交付申請入力データ!Q$19*SUMIFS(交付申請入力データ!$G$20:$G$1053,交付申請入力データ!Q$20:Q$1053,"対象",交付申請入力データ!$C$20:$C$1053,交付申請出力結果!$B45,交付申請入力データ!$B$20:$B$1053,交付申請出力結果!$C$35)/SUMIF(交付申請入力データ!Q$20:Q$1053,"対象",交付申請入力データ!$G$20:$G$1053),0)</f>
        <v>0</v>
      </c>
      <c r="J45" s="257">
        <f>IFERROR(交付申請入力データ!R$19*SUMIFS(交付申請入力データ!$G$20:$G$1053,交付申請入力データ!R$20:R$1053,"対象",交付申請入力データ!$C$20:$C$1053,交付申請出力結果!$B45,交付申請入力データ!$B$20:$B$1053,交付申請出力結果!$C$35)/SUMIF(交付申請入力データ!R$20:R$1053,"対象",交付申請入力データ!$G$20:$G$1053),0)</f>
        <v>0</v>
      </c>
      <c r="K45" s="257">
        <f>IFERROR(交付申請入力データ!S$19*SUMIFS(交付申請入力データ!$G$20:$G$1053,交付申請入力データ!S$20:S$1053,"対象",交付申請入力データ!$C$20:$C$1053,交付申請出力結果!$B45,交付申請入力データ!$B$20:$B$1053,交付申請出力結果!$C$35)/SUMIF(交付申請入力データ!S$20:S$1053,"対象",交付申請入力データ!$G$20:$G$1053),0)</f>
        <v>0</v>
      </c>
      <c r="L45" s="257">
        <f>IFERROR(交付申請入力データ!T$19*SUMIFS(交付申請入力データ!$G$20:$G$1053,交付申請入力データ!T$20:T$1053,"対象",交付申請入力データ!$C$20:$C$1053,交付申請出力結果!$B45,交付申請入力データ!$B$20:$B$1053,交付申請出力結果!$C$35)/SUMIF(交付申請入力データ!T$20:T$1053,"対象",交付申請入力データ!$G$20:$G$1053),0)</f>
        <v>0</v>
      </c>
      <c r="M45" s="257">
        <f>IFERROR(交付申請入力データ!U$19*SUMIFS(交付申請入力データ!$G$20:$G$1053,交付申請入力データ!U$20:U$1053,"対象",交付申請入力データ!$C$20:$C$1053,交付申請出力結果!$B45,交付申請入力データ!$B$20:$B$1053,交付申請出力結果!$C$35)/SUMIF(交付申請入力データ!U$20:U$1053,"対象",交付申請入力データ!$G$20:$G$1053),0)</f>
        <v>0</v>
      </c>
      <c r="N45" s="257">
        <f>IFERROR(交付申請入力データ!Y$19*SUMIFS(交付申請入力データ!$G$20:$G$1053,交付申請入力データ!Y$20:Y$1053,"対象",交付申請入力データ!$C$20:$C$1053,交付申請出力結果!$B45,交付申請入力データ!$B$20:$B$1053,交付申請出力結果!$C$35)/SUMIF(交付申請入力データ!Y$20:Y$1053,"対象",交付申請入力データ!$G$20:$G$1053),0)</f>
        <v>0</v>
      </c>
      <c r="O45" s="257">
        <f>IFERROR(交付申請入力データ!Z$19*SUMIFS(交付申請入力データ!$G$20:$G$1053,交付申請入力データ!Z$20:Z$1053,"対象",交付申請入力データ!$C$20:$C$1053,交付申請出力結果!$B45,交付申請入力データ!$B$20:$B$1053,交付申請出力結果!$C$35)/SUMIF(交付申請入力データ!Z$20:Z$1053,"対象",交付申請入力データ!$G$20:$G$1053),0)</f>
        <v>0</v>
      </c>
      <c r="P45" s="257">
        <f>IFERROR(交付申請入力データ!AA$19*SUMIFS(交付申請入力データ!$G$20:$G$1053,交付申請入力データ!AA$20:AA$1053,"対象",交付申請入力データ!$C$20:$C$1053,交付申請出力結果!$B45,交付申請入力データ!$B$20:$B$1053,交付申請出力結果!$C$35)/SUMIF(交付申請入力データ!AA$20:AA$1053,"対象",交付申請入力データ!$G$20:$G$1053),0)</f>
        <v>0</v>
      </c>
      <c r="Q45" s="257">
        <f t="shared" si="20"/>
        <v>0</v>
      </c>
      <c r="R45" s="253">
        <f>IFERROR(VLOOKUP($C$35,交付申請入力データ!$B$9:$E$14,4,0),0)</f>
        <v>0</v>
      </c>
      <c r="S45" s="258">
        <f t="shared" si="15"/>
        <v>0</v>
      </c>
      <c r="T45" s="461"/>
      <c r="V45" s="522"/>
      <c r="W45" s="794" t="s">
        <v>171</v>
      </c>
      <c r="X45" s="795"/>
      <c r="Y45" s="265">
        <f t="shared" si="21"/>
        <v>0</v>
      </c>
      <c r="Z45" s="265">
        <f t="shared" si="16"/>
        <v>0</v>
      </c>
      <c r="AA45" s="265">
        <f t="shared" si="17"/>
        <v>0</v>
      </c>
      <c r="AB45" s="265">
        <f t="shared" si="18"/>
        <v>0</v>
      </c>
      <c r="AC45" s="267">
        <f t="shared" si="22"/>
        <v>0</v>
      </c>
    </row>
    <row r="46" spans="1:29">
      <c r="A46" s="472" t="s">
        <v>185</v>
      </c>
      <c r="B46" s="214" t="s">
        <v>18</v>
      </c>
      <c r="C46" s="215">
        <f>SUMIFS(交付申請入力データ!$G$20:$G$1053,交付申請入力データ!$C$20:$C$1053,B46,交付申請入力データ!$B$20:$B$1053,交付申請出力結果!$C$35)</f>
        <v>0</v>
      </c>
      <c r="D46" s="216">
        <f>SUMIFS(交付申請入力データ!$H$20:$H$1053,交付申請入力データ!$C$20:$C$1053,B46,交付申請入力データ!$B$20:$B$1053,交付申請出力結果!$C$35)</f>
        <v>0</v>
      </c>
      <c r="E46" s="216">
        <f>IFERROR(交付申請入力データ!M$19*SUMIFS(交付申請入力データ!$G$20:$G$1053,交付申請入力データ!M$20:M$1053,"対象",交付申請入力データ!$C$20:$C$1053,交付申請出力結果!$B46,交付申請入力データ!$B$20:$B$1053,交付申請出力結果!$C$35)/SUMIF(交付申請入力データ!M$20:M$1053,"対象",交付申請入力データ!$G$20:$G$1053),0)</f>
        <v>0</v>
      </c>
      <c r="F46" s="216">
        <f>IFERROR(交付申請入力データ!N$19*SUMIFS(交付申請入力データ!$G$20:$G$1053,交付申請入力データ!N$20:N$1053,"対象",交付申請入力データ!$C$20:$C$1053,交付申請出力結果!$B46,交付申請入力データ!$B$20:$B$1053,交付申請出力結果!$C$35)/SUMIF(交付申請入力データ!N$20:N$1053,"対象",交付申請入力データ!$G$20:$G$1053),0)</f>
        <v>0</v>
      </c>
      <c r="G46" s="216">
        <f>IFERROR(交付申請入力データ!O$19*SUMIFS(交付申請入力データ!$G$20:$G$1053,交付申請入力データ!O$20:O$1053,"対象",交付申請入力データ!$C$20:$C$1053,交付申請出力結果!$B46,交付申請入力データ!$B$20:$B$1053,交付申請出力結果!$C$35)/SUMIF(交付申請入力データ!O$20:O$1053,"対象",交付申請入力データ!$G$20:$G$1053),0)</f>
        <v>0</v>
      </c>
      <c r="H46" s="216">
        <f>IFERROR(交付申請入力データ!P$19*SUMIFS(交付申請入力データ!$G$20:$G$1053,交付申請入力データ!P$20:P$1053,"対象",交付申請入力データ!$C$20:$C$1053,交付申請出力結果!$B46,交付申請入力データ!$B$20:$B$1053,交付申請出力結果!$C$35)/SUMIF(交付申請入力データ!P$20:P$1053,"対象",交付申請入力データ!$G$20:$G$1053),0)</f>
        <v>0</v>
      </c>
      <c r="I46" s="216">
        <f>IFERROR(交付申請入力データ!Q$19*SUMIFS(交付申請入力データ!$G$20:$G$1053,交付申請入力データ!Q$20:Q$1053,"対象",交付申請入力データ!$C$20:$C$1053,交付申請出力結果!$B46,交付申請入力データ!$B$20:$B$1053,交付申請出力結果!$C$35)/SUMIF(交付申請入力データ!Q$20:Q$1053,"対象",交付申請入力データ!$G$20:$G$1053),0)</f>
        <v>0</v>
      </c>
      <c r="J46" s="216">
        <f>IFERROR(交付申請入力データ!R$19*SUMIFS(交付申請入力データ!$G$20:$G$1053,交付申請入力データ!R$20:R$1053,"対象",交付申請入力データ!$C$20:$C$1053,交付申請出力結果!$B46,交付申請入力データ!$B$20:$B$1053,交付申請出力結果!$C$35)/SUMIF(交付申請入力データ!R$20:R$1053,"対象",交付申請入力データ!$G$20:$G$1053),0)</f>
        <v>0</v>
      </c>
      <c r="K46" s="216">
        <f>IFERROR(交付申請入力データ!S$19*SUMIFS(交付申請入力データ!$G$20:$G$1053,交付申請入力データ!S$20:S$1053,"対象",交付申請入力データ!$C$20:$C$1053,交付申請出力結果!$B46,交付申請入力データ!$B$20:$B$1053,交付申請出力結果!$C$35)/SUMIF(交付申請入力データ!S$20:S$1053,"対象",交付申請入力データ!$G$20:$G$1053),0)</f>
        <v>0</v>
      </c>
      <c r="L46" s="216">
        <f>IFERROR(交付申請入力データ!T$19*SUMIFS(交付申請入力データ!$G$20:$G$1053,交付申請入力データ!T$20:T$1053,"対象",交付申請入力データ!$C$20:$C$1053,交付申請出力結果!$B46,交付申請入力データ!$B$20:$B$1053,交付申請出力結果!$C$35)/SUMIF(交付申請入力データ!T$20:T$1053,"対象",交付申請入力データ!$G$20:$G$1053),0)</f>
        <v>0</v>
      </c>
      <c r="M46" s="216">
        <f>IFERROR(交付申請入力データ!U$19*SUMIFS(交付申請入力データ!$G$20:$G$1053,交付申請入力データ!U$20:U$1053,"対象",交付申請入力データ!$C$20:$C$1053,交付申請出力結果!$B46,交付申請入力データ!$B$20:$B$1053,交付申請出力結果!$C$35)/SUMIF(交付申請入力データ!U$20:U$1053,"対象",交付申請入力データ!$G$20:$G$1053),0)</f>
        <v>0</v>
      </c>
      <c r="N46" s="216">
        <f>IFERROR(交付申請入力データ!Y$19*SUMIFS(交付申請入力データ!$G$20:$G$1053,交付申請入力データ!Y$20:Y$1053,"対象",交付申請入力データ!$C$20:$C$1053,交付申請出力結果!$B46,交付申請入力データ!$B$20:$B$1053,交付申請出力結果!$C$35)/SUMIF(交付申請入力データ!Y$20:Y$1053,"対象",交付申請入力データ!$G$20:$G$1053),0)</f>
        <v>0</v>
      </c>
      <c r="O46" s="216">
        <f>IFERROR(交付申請入力データ!Z$19*SUMIFS(交付申請入力データ!$G$20:$G$1053,交付申請入力データ!Z$20:Z$1053,"対象",交付申請入力データ!$C$20:$C$1053,交付申請出力結果!$B46,交付申請入力データ!$B$20:$B$1053,交付申請出力結果!$C$35)/SUMIF(交付申請入力データ!Z$20:Z$1053,"対象",交付申請入力データ!$G$20:$G$1053),0)</f>
        <v>0</v>
      </c>
      <c r="P46" s="216">
        <f>IFERROR(交付申請入力データ!AA$19*SUMIFS(交付申請入力データ!$G$20:$G$1053,交付申請入力データ!AA$20:AA$1053,"対象",交付申請入力データ!$C$20:$C$1053,交付申請出力結果!$B46,交付申請入力データ!$B$20:$B$1053,交付申請出力結果!$C$35)/SUMIF(交付申請入力データ!AA$20:AA$1053,"対象",交付申請入力データ!$G$20:$G$1053),0)</f>
        <v>0</v>
      </c>
      <c r="Q46" s="216">
        <f t="shared" si="20"/>
        <v>0</v>
      </c>
      <c r="R46" s="217">
        <f>IFERROR(VLOOKUP($C$35,交付申請入力データ!$B$9:$E$14,4,0),0)</f>
        <v>0</v>
      </c>
      <c r="S46" s="255">
        <f t="shared" si="15"/>
        <v>0</v>
      </c>
      <c r="T46" s="527">
        <f>SUM(S46:S47)</f>
        <v>0</v>
      </c>
      <c r="V46" s="522"/>
      <c r="W46" s="794" t="s">
        <v>173</v>
      </c>
      <c r="X46" s="795"/>
      <c r="Y46" s="265">
        <f t="shared" si="21"/>
        <v>0</v>
      </c>
      <c r="Z46" s="265">
        <f t="shared" si="16"/>
        <v>0</v>
      </c>
      <c r="AA46" s="265">
        <f t="shared" si="17"/>
        <v>0</v>
      </c>
      <c r="AB46" s="265">
        <f t="shared" si="18"/>
        <v>0</v>
      </c>
      <c r="AC46" s="267">
        <f t="shared" si="22"/>
        <v>0</v>
      </c>
    </row>
    <row r="47" spans="1:29" ht="19.5" customHeight="1" thickBot="1">
      <c r="A47" s="473"/>
      <c r="B47" s="219" t="s">
        <v>300</v>
      </c>
      <c r="C47" s="220">
        <f>SUMIFS(交付申請入力データ!$G$20:$G$1053,交付申請入力データ!$C$20:$C$1053,B47,交付申請入力データ!$B$20:$B$1053,交付申請出力結果!$C$35)</f>
        <v>0</v>
      </c>
      <c r="D47" s="206">
        <f>SUMIFS(交付申請入力データ!$H$20:$H$1053,交付申請入力データ!$C$20:$C$1053,B47,交付申請入力データ!$B$20:$B$1053,交付申請出力結果!$C$35)</f>
        <v>0</v>
      </c>
      <c r="E47" s="206">
        <f>IFERROR(交付申請入力データ!M$19*SUMIFS(交付申請入力データ!$G$20:$G$1053,交付申請入力データ!M$20:M$1053,"対象",交付申請入力データ!$C$20:$C$1053,交付申請出力結果!$B47,交付申請入力データ!$B$20:$B$1053,交付申請出力結果!$C$35)/SUMIF(交付申請入力データ!M$20:M$1053,"対象",交付申請入力データ!$G$20:$G$1053),0)</f>
        <v>0</v>
      </c>
      <c r="F47" s="206">
        <f>IFERROR(交付申請入力データ!N$19*SUMIFS(交付申請入力データ!$G$20:$G$1053,交付申請入力データ!N$20:N$1053,"対象",交付申請入力データ!$C$20:$C$1053,交付申請出力結果!$B47,交付申請入力データ!$B$20:$B$1053,交付申請出力結果!$C$35)/SUMIF(交付申請入力データ!N$20:N$1053,"対象",交付申請入力データ!$G$20:$G$1053),0)</f>
        <v>0</v>
      </c>
      <c r="G47" s="206">
        <f>IFERROR(交付申請入力データ!O$19*SUMIFS(交付申請入力データ!$G$20:$G$1053,交付申請入力データ!O$20:O$1053,"対象",交付申請入力データ!$C$20:$C$1053,交付申請出力結果!$B47,交付申請入力データ!$B$20:$B$1053,交付申請出力結果!$C$35)/SUMIF(交付申請入力データ!O$20:O$1053,"対象",交付申請入力データ!$G$20:$G$1053),0)</f>
        <v>0</v>
      </c>
      <c r="H47" s="206">
        <f>IFERROR(交付申請入力データ!P$19*SUMIFS(交付申請入力データ!$G$20:$G$1053,交付申請入力データ!P$20:P$1053,"対象",交付申請入力データ!$C$20:$C$1053,交付申請出力結果!$B47,交付申請入力データ!$B$20:$B$1053,交付申請出力結果!$C$35)/SUMIF(交付申請入力データ!P$20:P$1053,"対象",交付申請入力データ!$G$20:$G$1053),0)</f>
        <v>0</v>
      </c>
      <c r="I47" s="206">
        <f>IFERROR(交付申請入力データ!Q$19*SUMIFS(交付申請入力データ!$G$20:$G$1053,交付申請入力データ!Q$20:Q$1053,"対象",交付申請入力データ!$C$20:$C$1053,交付申請出力結果!$B47,交付申請入力データ!$B$20:$B$1053,交付申請出力結果!$C$35)/SUMIF(交付申請入力データ!Q$20:Q$1053,"対象",交付申請入力データ!$G$20:$G$1053),0)</f>
        <v>0</v>
      </c>
      <c r="J47" s="206">
        <f>IFERROR(交付申請入力データ!R$19*SUMIFS(交付申請入力データ!$G$20:$G$1053,交付申請入力データ!R$20:R$1053,"対象",交付申請入力データ!$C$20:$C$1053,交付申請出力結果!$B47,交付申請入力データ!$B$20:$B$1053,交付申請出力結果!$C$35)/SUMIF(交付申請入力データ!R$20:R$1053,"対象",交付申請入力データ!$G$20:$G$1053),0)</f>
        <v>0</v>
      </c>
      <c r="K47" s="206">
        <f>IFERROR(交付申請入力データ!S$19*SUMIFS(交付申請入力データ!$G$20:$G$1053,交付申請入力データ!S$20:S$1053,"対象",交付申請入力データ!$C$20:$C$1053,交付申請出力結果!$B47,交付申請入力データ!$B$20:$B$1053,交付申請出力結果!$C$35)/SUMIF(交付申請入力データ!S$20:S$1053,"対象",交付申請入力データ!$G$20:$G$1053),0)</f>
        <v>0</v>
      </c>
      <c r="L47" s="206">
        <f>IFERROR(交付申請入力データ!T$19*SUMIFS(交付申請入力データ!$G$20:$G$1053,交付申請入力データ!T$20:T$1053,"対象",交付申請入力データ!$C$20:$C$1053,交付申請出力結果!$B47,交付申請入力データ!$B$20:$B$1053,交付申請出力結果!$C$35)/SUMIF(交付申請入力データ!T$20:T$1053,"対象",交付申請入力データ!$G$20:$G$1053),0)</f>
        <v>0</v>
      </c>
      <c r="M47" s="206">
        <f>IFERROR(交付申請入力データ!U$19*SUMIFS(交付申請入力データ!$G$20:$G$1053,交付申請入力データ!U$20:U$1053,"対象",交付申請入力データ!$C$20:$C$1053,交付申請出力結果!$B47,交付申請入力データ!$B$20:$B$1053,交付申請出力結果!$C$35)/SUMIF(交付申請入力データ!U$20:U$1053,"対象",交付申請入力データ!$G$20:$G$1053),0)</f>
        <v>0</v>
      </c>
      <c r="N47" s="206">
        <f>IFERROR(交付申請入力データ!Y$19*SUMIFS(交付申請入力データ!$G$20:$G$1053,交付申請入力データ!Y$20:Y$1053,"対象",交付申請入力データ!$C$20:$C$1053,交付申請出力結果!$B47,交付申請入力データ!$B$20:$B$1053,交付申請出力結果!$C$35)/SUMIF(交付申請入力データ!Y$20:Y$1053,"対象",交付申請入力データ!$G$20:$G$1053),0)</f>
        <v>0</v>
      </c>
      <c r="O47" s="206">
        <f>IFERROR(交付申請入力データ!Z$19*SUMIFS(交付申請入力データ!$G$20:$G$1053,交付申請入力データ!Z$20:Z$1053,"対象",交付申請入力データ!$C$20:$C$1053,交付申請出力結果!$B47,交付申請入力データ!$B$20:$B$1053,交付申請出力結果!$C$35)/SUMIF(交付申請入力データ!Z$20:Z$1053,"対象",交付申請入力データ!$G$20:$G$1053),0)</f>
        <v>0</v>
      </c>
      <c r="P47" s="206">
        <f>IFERROR(交付申請入力データ!AA$19*SUMIFS(交付申請入力データ!$G$20:$G$1053,交付申請入力データ!AA$20:AA$1053,"対象",交付申請入力データ!$C$20:$C$1053,交付申請出力結果!$B47,交付申請入力データ!$B$20:$B$1053,交付申請出力結果!$C$35)/SUMIF(交付申請入力データ!AA$20:AA$1053,"対象",交付申請入力データ!$G$20:$G$1053),0)</f>
        <v>0</v>
      </c>
      <c r="Q47" s="206">
        <f>SUM(D47:P47)</f>
        <v>0</v>
      </c>
      <c r="R47" s="207">
        <f>IFERROR(VLOOKUP($C$35,交付申請入力データ!$B$9:$E$14,4,0),0)</f>
        <v>0</v>
      </c>
      <c r="S47" s="256">
        <f t="shared" si="15"/>
        <v>0</v>
      </c>
      <c r="T47" s="528"/>
      <c r="V47" s="522"/>
      <c r="W47" s="794" t="s">
        <v>17</v>
      </c>
      <c r="X47" s="795"/>
      <c r="Y47" s="265">
        <f t="shared" si="21"/>
        <v>0</v>
      </c>
      <c r="Z47" s="265">
        <f t="shared" si="16"/>
        <v>0</v>
      </c>
      <c r="AA47" s="265">
        <f t="shared" si="17"/>
        <v>0</v>
      </c>
      <c r="AB47" s="265">
        <f t="shared" si="18"/>
        <v>0</v>
      </c>
      <c r="AC47" s="267">
        <f t="shared" si="22"/>
        <v>0</v>
      </c>
    </row>
    <row r="48" spans="1:29" ht="19.5" customHeight="1" thickBot="1">
      <c r="A48" s="470" t="s">
        <v>96</v>
      </c>
      <c r="B48" s="471"/>
      <c r="C48" s="200">
        <f t="shared" ref="C48:O48" si="25">SUM(C37:C47)</f>
        <v>0</v>
      </c>
      <c r="D48" s="201">
        <f t="shared" si="25"/>
        <v>0</v>
      </c>
      <c r="E48" s="201">
        <f t="shared" si="25"/>
        <v>0</v>
      </c>
      <c r="F48" s="201">
        <f t="shared" si="25"/>
        <v>0</v>
      </c>
      <c r="G48" s="201">
        <f t="shared" si="25"/>
        <v>0</v>
      </c>
      <c r="H48" s="201">
        <f>SUM(H37:H47)</f>
        <v>0</v>
      </c>
      <c r="I48" s="201">
        <f t="shared" si="25"/>
        <v>0</v>
      </c>
      <c r="J48" s="201">
        <f t="shared" si="25"/>
        <v>0</v>
      </c>
      <c r="K48" s="201">
        <f t="shared" si="25"/>
        <v>0</v>
      </c>
      <c r="L48" s="201">
        <f t="shared" si="25"/>
        <v>0</v>
      </c>
      <c r="M48" s="201">
        <f t="shared" si="25"/>
        <v>0</v>
      </c>
      <c r="N48" s="201">
        <f t="shared" si="25"/>
        <v>0</v>
      </c>
      <c r="O48" s="201">
        <f t="shared" si="25"/>
        <v>0</v>
      </c>
      <c r="P48" s="201">
        <f>SUM(P37:P47)</f>
        <v>0</v>
      </c>
      <c r="Q48" s="201">
        <f>SUM(D48:P48)</f>
        <v>0</v>
      </c>
      <c r="R48" s="224" t="s">
        <v>74</v>
      </c>
      <c r="S48" s="203">
        <f>SUM(S37:S47)</f>
        <v>0</v>
      </c>
      <c r="T48" s="204">
        <f>SUM(T37:T47)</f>
        <v>0</v>
      </c>
      <c r="V48" s="522"/>
      <c r="W48" s="514" t="s">
        <v>175</v>
      </c>
      <c r="X48" s="515"/>
      <c r="Y48" s="272">
        <f t="shared" si="21"/>
        <v>0</v>
      </c>
      <c r="Z48" s="272">
        <f t="shared" si="16"/>
        <v>0</v>
      </c>
      <c r="AA48" s="272">
        <f t="shared" si="17"/>
        <v>0</v>
      </c>
      <c r="AB48" s="272">
        <f t="shared" si="18"/>
        <v>0</v>
      </c>
      <c r="AC48" s="273">
        <f t="shared" si="22"/>
        <v>0</v>
      </c>
    </row>
    <row r="49" spans="1:29" ht="19.5" thickBot="1">
      <c r="V49" s="518" t="s">
        <v>106</v>
      </c>
      <c r="W49" s="519"/>
      <c r="X49" s="520"/>
      <c r="Y49" s="274">
        <f>(SUM(Y40:Y48))</f>
        <v>0</v>
      </c>
      <c r="Z49" s="274">
        <f t="shared" ref="Z49:AB49" si="26">(SUM(Z40:Z48))</f>
        <v>0</v>
      </c>
      <c r="AA49" s="274">
        <f t="shared" si="26"/>
        <v>0</v>
      </c>
      <c r="AB49" s="274">
        <f t="shared" si="26"/>
        <v>0</v>
      </c>
      <c r="AC49" s="274">
        <f>(SUM(Y49:AB49))</f>
        <v>0</v>
      </c>
    </row>
    <row r="50" spans="1:29" ht="27.75" customHeight="1" thickBot="1">
      <c r="B50" s="103" t="s">
        <v>109</v>
      </c>
      <c r="C50" s="113">
        <f>交付申請入力データ!$B$12</f>
        <v>0</v>
      </c>
      <c r="Y50" s="111"/>
      <c r="Z50" s="111"/>
      <c r="AA50" s="111"/>
      <c r="AB50" s="111"/>
      <c r="AC50" s="111"/>
    </row>
    <row r="51" spans="1:29" ht="38.25" thickBot="1">
      <c r="A51" s="454" t="s">
        <v>77</v>
      </c>
      <c r="B51" s="455"/>
      <c r="C51" s="46" t="s">
        <v>66</v>
      </c>
      <c r="D51" s="47" t="s">
        <v>67</v>
      </c>
      <c r="E51" s="198" t="s">
        <v>78</v>
      </c>
      <c r="F51" s="198" t="s">
        <v>79</v>
      </c>
      <c r="G51" s="198" t="s">
        <v>80</v>
      </c>
      <c r="H51" s="198" t="s">
        <v>81</v>
      </c>
      <c r="I51" s="198" t="s">
        <v>82</v>
      </c>
      <c r="J51" s="198" t="s">
        <v>83</v>
      </c>
      <c r="K51" s="198" t="s">
        <v>84</v>
      </c>
      <c r="L51" s="198" t="s">
        <v>85</v>
      </c>
      <c r="M51" s="198" t="s">
        <v>86</v>
      </c>
      <c r="N51" s="198" t="s">
        <v>87</v>
      </c>
      <c r="O51" s="198" t="s">
        <v>88</v>
      </c>
      <c r="P51" s="198" t="s">
        <v>89</v>
      </c>
      <c r="Q51" s="47" t="s">
        <v>90</v>
      </c>
      <c r="R51" s="48" t="s">
        <v>91</v>
      </c>
      <c r="S51" s="456" t="s">
        <v>92</v>
      </c>
      <c r="T51" s="457"/>
    </row>
    <row r="52" spans="1:29" ht="18.75" customHeight="1">
      <c r="A52" s="458" t="s">
        <v>302</v>
      </c>
      <c r="B52" s="180" t="s">
        <v>163</v>
      </c>
      <c r="C52" s="51">
        <f>SUMIFS(交付申請入力データ!$G$20:$G$1053,交付申請入力データ!$C$20:$C$1053,B52,交付申請入力データ!$B$20:$B$1053,交付申請出力結果!$C$50)</f>
        <v>0</v>
      </c>
      <c r="D52" s="52">
        <f>SUMIFS(交付申請入力データ!$H$20:$H$1053,交付申請入力データ!$C$20:$C$1053,B52,交付申請入力データ!$B$20:$B$1053,交付申請出力結果!$C$50)</f>
        <v>0</v>
      </c>
      <c r="E52" s="52">
        <f>IFERROR(交付申請入力データ!M$19*SUMIFS(交付申請入力データ!$G$20:$G$1053,交付申請入力データ!M$20:M$1053,"対象",交付申請入力データ!$C$20:$C$1053,交付申請出力結果!$B52,交付申請入力データ!$B$20:$B$1053,交付申請出力結果!$C$50)/SUMIF(交付申請入力データ!M$20:M$1053,"対象",交付申請入力データ!$G$20:$G$1053),0)</f>
        <v>0</v>
      </c>
      <c r="F52" s="52">
        <f>IFERROR(交付申請入力データ!N$19*SUMIFS(交付申請入力データ!$G$20:$G$1053,交付申請入力データ!N$20:N$1053,"対象",交付申請入力データ!$C$20:$C$1053,交付申請出力結果!$B52,交付申請入力データ!$B$20:$B$1053,交付申請出力結果!$C$50)/SUMIF(交付申請入力データ!N$20:N$1053,"対象",交付申請入力データ!$G$20:$G$1053),0)</f>
        <v>0</v>
      </c>
      <c r="G52" s="52">
        <f>IFERROR(交付申請入力データ!O$19*SUMIFS(交付申請入力データ!$G$20:$G$1053,交付申請入力データ!O$20:O$1053,"対象",交付申請入力データ!$C$20:$C$1053,交付申請出力結果!$B52,交付申請入力データ!$B$20:$B$1053,交付申請出力結果!$C$50)/SUMIF(交付申請入力データ!O$20:O$1053,"対象",交付申請入力データ!$G$20:$G$1053),0)</f>
        <v>0</v>
      </c>
      <c r="H52" s="52">
        <f>IFERROR(交付申請入力データ!P$19*SUMIFS(交付申請入力データ!$G$20:$G$1053,交付申請入力データ!P$20:P$1053,"対象",交付申請入力データ!$C$20:$C$1053,交付申請出力結果!$B52,交付申請入力データ!$B$20:$B$1053,交付申請出力結果!$C$50)/SUMIF(交付申請入力データ!P$20:P$1053,"対象",交付申請入力データ!$G$20:$G$1053),0)</f>
        <v>0</v>
      </c>
      <c r="I52" s="52">
        <f>IFERROR(交付申請入力データ!Q$19*SUMIFS(交付申請入力データ!$G$20:$G$1053,交付申請入力データ!Q$20:Q$1053,"対象",交付申請入力データ!$C$20:$C$1053,交付申請出力結果!$B52,交付申請入力データ!$B$20:$B$1053,交付申請出力結果!$C$50)/SUMIF(交付申請入力データ!Q$20:Q$1053,"対象",交付申請入力データ!$G$20:$G$1053),0)</f>
        <v>0</v>
      </c>
      <c r="J52" s="52">
        <f>IFERROR(交付申請入力データ!R$19*SUMIFS(交付申請入力データ!$G$20:$G$1053,交付申請入力データ!R$20:R$1053,"対象",交付申請入力データ!$C$20:$C$1053,交付申請出力結果!$B52,交付申請入力データ!$B$20:$B$1053,交付申請出力結果!$C$50)/SUMIF(交付申請入力データ!R$20:R$1053,"対象",交付申請入力データ!$G$20:$G$1053),0)</f>
        <v>0</v>
      </c>
      <c r="K52" s="52">
        <f>IFERROR(交付申請入力データ!S$19*SUMIFS(交付申請入力データ!$G$20:$G$1053,交付申請入力データ!S$20:S$1053,"対象",交付申請入力データ!$C$20:$C$1053,交付申請出力結果!$B52,交付申請入力データ!$B$20:$B$1053,交付申請出力結果!$C$50)/SUMIF(交付申請入力データ!S$20:S$1053,"対象",交付申請入力データ!$G$20:$G$1053),0)</f>
        <v>0</v>
      </c>
      <c r="L52" s="52">
        <f>IFERROR(交付申請入力データ!T$19*SUMIFS(交付申請入力データ!$G$20:$G$1053,交付申請入力データ!T$20:T$1053,"対象",交付申請入力データ!$C$20:$C$1053,交付申請出力結果!$B52,交付申請入力データ!$B$20:$B$1053,交付申請出力結果!$C$50)/SUMIF(交付申請入力データ!T$20:T$1053,"対象",交付申請入力データ!$G$20:$G$1053),0)</f>
        <v>0</v>
      </c>
      <c r="M52" s="52">
        <f>IFERROR(交付申請入力データ!U$19*SUMIFS(交付申請入力データ!$G$20:$G$1053,交付申請入力データ!U$20:U$1053,"対象",交付申請入力データ!$C$20:$C$1053,交付申請出力結果!$B52,交付申請入力データ!$B$20:$B$1053,交付申請出力結果!$C$50)/SUMIF(交付申請入力データ!U$20:U$1053,"対象",交付申請入力データ!$G$20:$G$1053),0)</f>
        <v>0</v>
      </c>
      <c r="N52" s="52">
        <f>IFERROR(交付申請入力データ!Y$19*SUMIFS(交付申請入力データ!$G$20:$G$1053,交付申請入力データ!Y$20:Y$1053,"対象",交付申請入力データ!$C$20:$C$1053,交付申請出力結果!$B52,交付申請入力データ!$B$20:$B$1053,交付申請出力結果!$C$50)/SUMIF(交付申請入力データ!Y$20:Y$1053,"対象",交付申請入力データ!$G$20:$G$1053),0)</f>
        <v>0</v>
      </c>
      <c r="O52" s="52">
        <f>IFERROR(交付申請入力データ!Z$19*SUMIFS(交付申請入力データ!$G$20:$G$1053,交付申請入力データ!Z$20:Z$1053,"対象",交付申請入力データ!$C$20:$C$1053,交付申請出力結果!$B52,交付申請入力データ!$B$20:$B$1053,交付申請出力結果!$C$50)/SUMIF(交付申請入力データ!Z$20:Z$1053,"対象",交付申請入力データ!$G$20:$G$1053),0)</f>
        <v>0</v>
      </c>
      <c r="P52" s="52">
        <f>IFERROR(交付申請入力データ!AA$19*SUMIFS(交付申請入力データ!$G$20:$G$1053,交付申請入力データ!AA$20:AA$1053,"対象",交付申請入力データ!$C$20:$C$1053,交付申請出力結果!$B52,交付申請入力データ!$B$20:$B$1053,交付申請出力結果!$C$50)/SUMIF(交付申請入力データ!AA$20:AA$1053,"対象",交付申請入力データ!$G$20:$G$1053),0)</f>
        <v>0</v>
      </c>
      <c r="Q52" s="52">
        <f>SUM(D52:P52)</f>
        <v>0</v>
      </c>
      <c r="R52" s="53">
        <f>IFERROR(VLOOKUP($C$50,交付申請入力データ!$B$9:$E$14,4,0),0)</f>
        <v>0</v>
      </c>
      <c r="S52" s="54">
        <f>ROUNDDOWN(Q52*R52,0)</f>
        <v>0</v>
      </c>
      <c r="T52" s="460">
        <f>SUM(S52:S60)</f>
        <v>0</v>
      </c>
    </row>
    <row r="53" spans="1:29">
      <c r="A53" s="459"/>
      <c r="B53" s="173" t="s">
        <v>167</v>
      </c>
      <c r="C53" s="71">
        <f>SUMIFS(交付申請入力データ!$G$20:$G$1053,交付申請入力データ!$C$20:$C$1053,B53,交付申請入力データ!$B$20:$B$1053,交付申請出力結果!$C$50)</f>
        <v>0</v>
      </c>
      <c r="D53" s="57">
        <f>SUMIFS(交付申請入力データ!$H$20:$H$1053,交付申請入力データ!$C$20:$C$1053,B53,交付申請入力データ!$B$20:$B$1053,交付申請出力結果!$C$50)</f>
        <v>0</v>
      </c>
      <c r="E53" s="58">
        <f>IFERROR(交付申請入力データ!M$19*SUMIFS(交付申請入力データ!$G$20:$G$1053,交付申請入力データ!M$20:M$1053,"対象",交付申請入力データ!$C$20:$C$1053,交付申請出力結果!$B53,交付申請入力データ!$B$20:$B$1053,交付申請出力結果!$C$50)/SUMIF(交付申請入力データ!M$20:M$1053,"対象",交付申請入力データ!$G$20:$G$1053),0)</f>
        <v>0</v>
      </c>
      <c r="F53" s="58">
        <f>IFERROR(交付申請入力データ!N$19*SUMIFS(交付申請入力データ!$G$20:$G$1053,交付申請入力データ!N$20:N$1053,"対象",交付申請入力データ!$C$20:$C$1053,交付申請出力結果!$B53,交付申請入力データ!$B$20:$B$1053,交付申請出力結果!$C$50)/SUMIF(交付申請入力データ!N$20:N$1053,"対象",交付申請入力データ!$G$20:$G$1053),0)</f>
        <v>0</v>
      </c>
      <c r="G53" s="58">
        <f>IFERROR(交付申請入力データ!O$19*SUMIFS(交付申請入力データ!$G$20:$G$1053,交付申請入力データ!O$20:O$1053,"対象",交付申請入力データ!$C$20:$C$1053,交付申請出力結果!$B53,交付申請入力データ!$B$20:$B$1053,交付申請出力結果!$C$50)/SUMIF(交付申請入力データ!O$20:O$1053,"対象",交付申請入力データ!$G$20:$G$1053),0)</f>
        <v>0</v>
      </c>
      <c r="H53" s="58">
        <f>IFERROR(交付申請入力データ!P$19*SUMIFS(交付申請入力データ!$G$20:$G$1053,交付申請入力データ!P$20:P$1053,"対象",交付申請入力データ!$C$20:$C$1053,交付申請出力結果!$B53,交付申請入力データ!$B$20:$B$1053,交付申請出力結果!$C$50)/SUMIF(交付申請入力データ!P$20:P$1053,"対象",交付申請入力データ!$G$20:$G$1053),0)</f>
        <v>0</v>
      </c>
      <c r="I53" s="58">
        <f>IFERROR(交付申請入力データ!Q$19*SUMIFS(交付申請入力データ!$G$20:$G$1053,交付申請入力データ!Q$20:Q$1053,"対象",交付申請入力データ!$C$20:$C$1053,交付申請出力結果!$B53,交付申請入力データ!$B$20:$B$1053,交付申請出力結果!$C$50)/SUMIF(交付申請入力データ!Q$20:Q$1053,"対象",交付申請入力データ!$G$20:$G$1053),0)</f>
        <v>0</v>
      </c>
      <c r="J53" s="58">
        <f>IFERROR(交付申請入力データ!R$19*SUMIFS(交付申請入力データ!$G$20:$G$1053,交付申請入力データ!R$20:R$1053,"対象",交付申請入力データ!$C$20:$C$1053,交付申請出力結果!$B53,交付申請入力データ!$B$20:$B$1053,交付申請出力結果!$C$50)/SUMIF(交付申請入力データ!R$20:R$1053,"対象",交付申請入力データ!$G$20:$G$1053),0)</f>
        <v>0</v>
      </c>
      <c r="K53" s="58">
        <f>IFERROR(交付申請入力データ!S$19*SUMIFS(交付申請入力データ!$G$20:$G$1053,交付申請入力データ!S$20:S$1053,"対象",交付申請入力データ!$C$20:$C$1053,交付申請出力結果!$B53,交付申請入力データ!$B$20:$B$1053,交付申請出力結果!$C$50)/SUMIF(交付申請入力データ!S$20:S$1053,"対象",交付申請入力データ!$G$20:$G$1053),0)</f>
        <v>0</v>
      </c>
      <c r="L53" s="58">
        <f>IFERROR(交付申請入力データ!T$19*SUMIFS(交付申請入力データ!$G$20:$G$1053,交付申請入力データ!T$20:T$1053,"対象",交付申請入力データ!$C$20:$C$1053,交付申請出力結果!$B53,交付申請入力データ!$B$20:$B$1053,交付申請出力結果!$C$50)/SUMIF(交付申請入力データ!T$20:T$1053,"対象",交付申請入力データ!$G$20:$G$1053),0)</f>
        <v>0</v>
      </c>
      <c r="M53" s="58">
        <f>IFERROR(交付申請入力データ!U$19*SUMIFS(交付申請入力データ!$G$20:$G$1053,交付申請入力データ!U$20:U$1053,"対象",交付申請入力データ!$C$20:$C$1053,交付申請出力結果!$B53,交付申請入力データ!$B$20:$B$1053,交付申請出力結果!$C$50)/SUMIF(交付申請入力データ!U$20:U$1053,"対象",交付申請入力データ!$G$20:$G$1053),0)</f>
        <v>0</v>
      </c>
      <c r="N53" s="58">
        <f>IFERROR(交付申請入力データ!Y$19*SUMIFS(交付申請入力データ!$G$20:$G$1053,交付申請入力データ!Y$20:Y$1053,"対象",交付申請入力データ!$C$20:$C$1053,交付申請出力結果!$B53,交付申請入力データ!$B$20:$B$1053,交付申請出力結果!$C$50)/SUMIF(交付申請入力データ!Y$20:Y$1053,"対象",交付申請入力データ!$G$20:$G$1053),0)</f>
        <v>0</v>
      </c>
      <c r="O53" s="58">
        <f>IFERROR(交付申請入力データ!Z$19*SUMIFS(交付申請入力データ!$G$20:$G$1053,交付申請入力データ!Z$20:Z$1053,"対象",交付申請入力データ!$C$20:$C$1053,交付申請出力結果!$B53,交付申請入力データ!$B$20:$B$1053,交付申請出力結果!$C$50)/SUMIF(交付申請入力データ!Z$20:Z$1053,"対象",交付申請入力データ!$G$20:$G$1053),0)</f>
        <v>0</v>
      </c>
      <c r="P53" s="58">
        <f>IFERROR(交付申請入力データ!AA$19*SUMIFS(交付申請入力データ!$G$20:$G$1053,交付申請入力データ!AA$20:AA$1053,"対象",交付申請入力データ!$C$20:$C$1053,交付申請出力結果!$B53,交付申請入力データ!$B$20:$B$1053,交付申請出力結果!$C$50)/SUMIF(交付申請入力データ!AA$20:AA$1053,"対象",交付申請入力データ!$G$20:$G$1053),0)</f>
        <v>0</v>
      </c>
      <c r="Q53" s="57">
        <f t="shared" ref="Q53:Q63" si="27">SUM(D53:P53)</f>
        <v>0</v>
      </c>
      <c r="R53" s="59">
        <f>IFERROR(VLOOKUP($C$50,交付申請入力データ!$B$9:$E$14,4,0),0)</f>
        <v>0</v>
      </c>
      <c r="S53" s="60">
        <f>ROUNDDOWN(Q53*R53,0)</f>
        <v>0</v>
      </c>
      <c r="T53" s="461"/>
    </row>
    <row r="54" spans="1:29">
      <c r="A54" s="459"/>
      <c r="B54" s="173" t="s">
        <v>169</v>
      </c>
      <c r="C54" s="56">
        <f>SUMIFS(交付申請入力データ!$G$20:$G$1053,交付申請入力データ!$C$20:$C$1053,B54,交付申請入力データ!$B$20:$B$1053,交付申請出力結果!$C$50)</f>
        <v>0</v>
      </c>
      <c r="D54" s="57">
        <f>SUMIFS(交付申請入力データ!$H$20:$H$1053,交付申請入力データ!$C$20:$C$1053,B54,交付申請入力データ!$B$20:$B$1053,交付申請出力結果!$C$50)</f>
        <v>0</v>
      </c>
      <c r="E54" s="58">
        <f>IFERROR(交付申請入力データ!M$19*SUMIFS(交付申請入力データ!$G$20:$G$1053,交付申請入力データ!M$20:M$1053,"対象",交付申請入力データ!$C$20:$C$1053,交付申請出力結果!$B54,交付申請入力データ!$B$20:$B$1053,交付申請出力結果!$C$50)/SUMIF(交付申請入力データ!M$20:M$1053,"対象",交付申請入力データ!$G$20:$G$1053),0)</f>
        <v>0</v>
      </c>
      <c r="F54" s="58">
        <f>IFERROR(交付申請入力データ!N$19*SUMIFS(交付申請入力データ!$G$20:$G$1053,交付申請入力データ!N$20:N$1053,"対象",交付申請入力データ!$C$20:$C$1053,交付申請出力結果!$B54,交付申請入力データ!$B$20:$B$1053,交付申請出力結果!$C$50)/SUMIF(交付申請入力データ!N$20:N$1053,"対象",交付申請入力データ!$G$20:$G$1053),0)</f>
        <v>0</v>
      </c>
      <c r="G54" s="58">
        <f>IFERROR(交付申請入力データ!O$19*SUMIFS(交付申請入力データ!$G$20:$G$1053,交付申請入力データ!O$20:O$1053,"対象",交付申請入力データ!$C$20:$C$1053,交付申請出力結果!$B54,交付申請入力データ!$B$20:$B$1053,交付申請出力結果!$C$50)/SUMIF(交付申請入力データ!O$20:O$1053,"対象",交付申請入力データ!$G$20:$G$1053),0)</f>
        <v>0</v>
      </c>
      <c r="H54" s="58">
        <f>IFERROR(交付申請入力データ!P$19*SUMIFS(交付申請入力データ!$G$20:$G$1053,交付申請入力データ!P$20:P$1053,"対象",交付申請入力データ!$C$20:$C$1053,交付申請出力結果!$B54,交付申請入力データ!$B$20:$B$1053,交付申請出力結果!$C$50)/SUMIF(交付申請入力データ!P$20:P$1053,"対象",交付申請入力データ!$G$20:$G$1053),0)</f>
        <v>0</v>
      </c>
      <c r="I54" s="58">
        <f>IFERROR(交付申請入力データ!Q$19*SUMIFS(交付申請入力データ!$G$20:$G$1053,交付申請入力データ!Q$20:Q$1053,"対象",交付申請入力データ!$C$20:$C$1053,交付申請出力結果!$B54,交付申請入力データ!$B$20:$B$1053,交付申請出力結果!$C$50)/SUMIF(交付申請入力データ!Q$20:Q$1053,"対象",交付申請入力データ!$G$20:$G$1053),0)</f>
        <v>0</v>
      </c>
      <c r="J54" s="58">
        <f>IFERROR(交付申請入力データ!R$19*SUMIFS(交付申請入力データ!$G$20:$G$1053,交付申請入力データ!R$20:R$1053,"対象",交付申請入力データ!$C$20:$C$1053,交付申請出力結果!$B54,交付申請入力データ!$B$20:$B$1053,交付申請出力結果!$C$50)/SUMIF(交付申請入力データ!R$20:R$1053,"対象",交付申請入力データ!$G$20:$G$1053),0)</f>
        <v>0</v>
      </c>
      <c r="K54" s="58">
        <f>IFERROR(交付申請入力データ!S$19*SUMIFS(交付申請入力データ!$G$20:$G$1053,交付申請入力データ!S$20:S$1053,"対象",交付申請入力データ!$C$20:$C$1053,交付申請出力結果!$B54,交付申請入力データ!$B$20:$B$1053,交付申請出力結果!$C$50)/SUMIF(交付申請入力データ!S$20:S$1053,"対象",交付申請入力データ!$G$20:$G$1053),0)</f>
        <v>0</v>
      </c>
      <c r="L54" s="58">
        <f>IFERROR(交付申請入力データ!T$19*SUMIFS(交付申請入力データ!$G$20:$G$1053,交付申請入力データ!T$20:T$1053,"対象",交付申請入力データ!$C$20:$C$1053,交付申請出力結果!$B54,交付申請入力データ!$B$20:$B$1053,交付申請出力結果!$C$50)/SUMIF(交付申請入力データ!T$20:T$1053,"対象",交付申請入力データ!$G$20:$G$1053),0)</f>
        <v>0</v>
      </c>
      <c r="M54" s="58">
        <f>IFERROR(交付申請入力データ!U$19*SUMIFS(交付申請入力データ!$G$20:$G$1053,交付申請入力データ!U$20:U$1053,"対象",交付申請入力データ!$C$20:$C$1053,交付申請出力結果!$B54,交付申請入力データ!$B$20:$B$1053,交付申請出力結果!$C$50)/SUMIF(交付申請入力データ!U$20:U$1053,"対象",交付申請入力データ!$G$20:$G$1053),0)</f>
        <v>0</v>
      </c>
      <c r="N54" s="57">
        <f>IFERROR(交付申請入力データ!Y$19*SUMIFS(交付申請入力データ!$G$20:$G$1053,交付申請入力データ!Y$20:Y$1053,"対象",交付申請入力データ!$C$20:$C$1053,交付申請出力結果!$B54,交付申請入力データ!$B$20:$B$1053,交付申請出力結果!$C$50)/SUMIF(交付申請入力データ!Y$20:Y$1053,"対象",交付申請入力データ!$G$20:$G$1053),0)</f>
        <v>0</v>
      </c>
      <c r="O54" s="57">
        <f>IFERROR(交付申請入力データ!Z$19*SUMIFS(交付申請入力データ!$G$20:$G$1053,交付申請入力データ!Z$20:Z$1053,"対象",交付申請入力データ!$C$20:$C$1053,交付申請出力結果!$B54,交付申請入力データ!$B$20:$B$1053,交付申請出力結果!$C$50)/SUMIF(交付申請入力データ!Z$20:Z$1053,"対象",交付申請入力データ!$G$20:$G$1053),0)</f>
        <v>0</v>
      </c>
      <c r="P54" s="57">
        <f>IFERROR(交付申請入力データ!AA$19*SUMIFS(交付申請入力データ!$G$20:$G$1053,交付申請入力データ!AA$20:AA$1053,"対象",交付申請入力データ!$C$20:$C$1053,交付申請出力結果!$B54,交付申請入力データ!$B$20:$B$1053,交付申請出力結果!$C$50)/SUMIF(交付申請入力データ!AA$20:AA$1053,"対象",交付申請入力データ!$G$20:$G$1053),0)</f>
        <v>0</v>
      </c>
      <c r="Q54" s="57">
        <f t="shared" si="27"/>
        <v>0</v>
      </c>
      <c r="R54" s="59">
        <f>IFERROR(VLOOKUP($C$50,交付申請入力データ!$B$9:$E$14,4,0),0)</f>
        <v>0</v>
      </c>
      <c r="S54" s="60">
        <f t="shared" ref="S54" si="28">ROUNDDOWN(Q54*R54,0)</f>
        <v>0</v>
      </c>
      <c r="T54" s="461"/>
    </row>
    <row r="55" spans="1:29">
      <c r="A55" s="459"/>
      <c r="B55" s="173" t="s">
        <v>178</v>
      </c>
      <c r="C55" s="71">
        <f>SUMIFS(交付申請入力データ!$G$20:$G$1053,交付申請入力データ!$C$20:$C$1053,B55,交付申請入力データ!$B$20:$B$1053,交付申請出力結果!$C$50)</f>
        <v>0</v>
      </c>
      <c r="D55" s="57">
        <f>SUMIFS(交付申請入力データ!$H$20:$H$1053,交付申請入力データ!$C$20:$C$1053,B55,交付申請入力データ!$B$20:$B$1053,交付申請出力結果!$C$50)</f>
        <v>0</v>
      </c>
      <c r="E55" s="58">
        <f>IFERROR(交付申請入力データ!M$19*SUMIFS(交付申請入力データ!$G$20:$G$1053,交付申請入力データ!M$20:M$1053,"対象",交付申請入力データ!$C$20:$C$1053,交付申請出力結果!$B55,交付申請入力データ!$B$20:$B$1053,交付申請出力結果!$C$50)/SUMIF(交付申請入力データ!M$20:M$1053,"対象",交付申請入力データ!$G$20:$G$1053),0)</f>
        <v>0</v>
      </c>
      <c r="F55" s="58">
        <f>IFERROR(交付申請入力データ!N$19*SUMIFS(交付申請入力データ!$G$20:$G$1053,交付申請入力データ!N$20:N$1053,"対象",交付申請入力データ!$C$20:$C$1053,交付申請出力結果!$B55,交付申請入力データ!$B$20:$B$1053,交付申請出力結果!$C$50)/SUMIF(交付申請入力データ!N$20:N$1053,"対象",交付申請入力データ!$G$20:$G$1053),0)</f>
        <v>0</v>
      </c>
      <c r="G55" s="58">
        <f>IFERROR(交付申請入力データ!O$19*SUMIFS(交付申請入力データ!$G$20:$G$1053,交付申請入力データ!O$20:O$1053,"対象",交付申請入力データ!$C$20:$C$1053,交付申請出力結果!$B55,交付申請入力データ!$B$20:$B$1053,交付申請出力結果!$C$50)/SUMIF(交付申請入力データ!O$20:O$1053,"対象",交付申請入力データ!$G$20:$G$1053),0)</f>
        <v>0</v>
      </c>
      <c r="H55" s="58">
        <f>IFERROR(交付申請入力データ!P$19*SUMIFS(交付申請入力データ!$G$20:$G$1053,交付申請入力データ!P$20:P$1053,"対象",交付申請入力データ!$C$20:$C$1053,交付申請出力結果!$B55,交付申請入力データ!$B$20:$B$1053,交付申請出力結果!$C$50)/SUMIF(交付申請入力データ!P$20:P$1053,"対象",交付申請入力データ!$G$20:$G$1053),0)</f>
        <v>0</v>
      </c>
      <c r="I55" s="58">
        <f>IFERROR(交付申請入力データ!Q$19*SUMIFS(交付申請入力データ!$G$20:$G$1053,交付申請入力データ!Q$20:Q$1053,"対象",交付申請入力データ!$C$20:$C$1053,交付申請出力結果!$B55,交付申請入力データ!$B$20:$B$1053,交付申請出力結果!$C$50)/SUMIF(交付申請入力データ!Q$20:Q$1053,"対象",交付申請入力データ!$G$20:$G$1053),0)</f>
        <v>0</v>
      </c>
      <c r="J55" s="58">
        <f>IFERROR(交付申請入力データ!R$19*SUMIFS(交付申請入力データ!$G$20:$G$1053,交付申請入力データ!R$20:R$1053,"対象",交付申請入力データ!$C$20:$C$1053,交付申請出力結果!$B55,交付申請入力データ!$B$20:$B$1053,交付申請出力結果!$C$50)/SUMIF(交付申請入力データ!R$20:R$1053,"対象",交付申請入力データ!$G$20:$G$1053),0)</f>
        <v>0</v>
      </c>
      <c r="K55" s="58">
        <f>IFERROR(交付申請入力データ!S$19*SUMIFS(交付申請入力データ!$G$20:$G$1053,交付申請入力データ!S$20:S$1053,"対象",交付申請入力データ!$C$20:$C$1053,交付申請出力結果!$B55,交付申請入力データ!$B$20:$B$1053,交付申請出力結果!$C$50)/SUMIF(交付申請入力データ!S$20:S$1053,"対象",交付申請入力データ!$G$20:$G$1053),0)</f>
        <v>0</v>
      </c>
      <c r="L55" s="58">
        <f>IFERROR(交付申請入力データ!T$19*SUMIFS(交付申請入力データ!$G$20:$G$1053,交付申請入力データ!T$20:T$1053,"対象",交付申請入力データ!$C$20:$C$1053,交付申請出力結果!$B55,交付申請入力データ!$B$20:$B$1053,交付申請出力結果!$C$50)/SUMIF(交付申請入力データ!T$20:T$1053,"対象",交付申請入力データ!$G$20:$G$1053),0)</f>
        <v>0</v>
      </c>
      <c r="M55" s="58">
        <f>IFERROR(交付申請入力データ!U$19*SUMIFS(交付申請入力データ!$G$20:$G$1053,交付申請入力データ!U$20:U$1053,"対象",交付申請入力データ!$C$20:$C$1053,交付申請出力結果!$B55,交付申請入力データ!$B$20:$B$1053,交付申請出力結果!$C$50)/SUMIF(交付申請入力データ!U$20:U$1053,"対象",交付申請入力データ!$G$20:$G$1053),0)</f>
        <v>0</v>
      </c>
      <c r="N55" s="58">
        <f>IFERROR(交付申請入力データ!Y$19*SUMIFS(交付申請入力データ!$G$20:$G$1053,交付申請入力データ!Y$20:Y$1053,"対象",交付申請入力データ!$C$20:$C$1053,交付申請出力結果!$B55,交付申請入力データ!$B$20:$B$1053,交付申請出力結果!$C$50)/SUMIF(交付申請入力データ!Y$20:Y$1053,"対象",交付申請入力データ!$G$20:$G$1053),0)</f>
        <v>0</v>
      </c>
      <c r="O55" s="58">
        <f>IFERROR(交付申請入力データ!Z$19*SUMIFS(交付申請入力データ!$G$20:$G$1053,交付申請入力データ!Z$20:Z$1053,"対象",交付申請入力データ!$C$20:$C$1053,交付申請出力結果!$B55,交付申請入力データ!$B$20:$B$1053,交付申請出力結果!$C$50)/SUMIF(交付申請入力データ!Z$20:Z$1053,"対象",交付申請入力データ!$G$20:$G$1053),0)</f>
        <v>0</v>
      </c>
      <c r="P55" s="58">
        <f>IFERROR(交付申請入力データ!AA$19*SUMIFS(交付申請入力データ!$G$20:$G$1053,交付申請入力データ!AA$20:AA$1053,"対象",交付申請入力データ!$C$20:$C$1053,交付申請出力結果!$B55,交付申請入力データ!$B$20:$B$1053,交付申請出力結果!$C$50)/SUMIF(交付申請入力データ!AA$20:AA$1053,"対象",交付申請入力データ!$G$20:$G$1053),0)</f>
        <v>0</v>
      </c>
      <c r="Q55" s="57">
        <f t="shared" si="27"/>
        <v>0</v>
      </c>
      <c r="R55" s="59">
        <f>IFERROR(VLOOKUP($C$50,交付申請入力データ!$B$9:$E$14,4,0),0)</f>
        <v>0</v>
      </c>
      <c r="S55" s="60">
        <f>ROUNDDOWN(Q55*R55,0)</f>
        <v>0</v>
      </c>
      <c r="T55" s="461"/>
    </row>
    <row r="56" spans="1:29">
      <c r="A56" s="459"/>
      <c r="B56" s="173" t="s">
        <v>170</v>
      </c>
      <c r="C56" s="71">
        <f>SUMIFS(交付申請入力データ!$G$20:$G$1053,交付申請入力データ!$C$20:$C$1053,B56,交付申請入力データ!$B$20:$B$1053,交付申請出力結果!$C$50)</f>
        <v>0</v>
      </c>
      <c r="D56" s="57">
        <f>SUMIFS(交付申請入力データ!$H$20:$H$1053,交付申請入力データ!$C$20:$C$1053,B56,交付申請入力データ!$B$20:$B$1053,交付申請出力結果!$C$50)</f>
        <v>0</v>
      </c>
      <c r="E56" s="58">
        <f>IFERROR(交付申請入力データ!M$19*SUMIFS(交付申請入力データ!$G$20:$G$1053,交付申請入力データ!M$20:M$1053,"対象",交付申請入力データ!$C$20:$C$1053,交付申請出力結果!$B56,交付申請入力データ!$B$20:$B$1053,交付申請出力結果!$C$50)/SUMIF(交付申請入力データ!M$20:M$1053,"対象",交付申請入力データ!$G$20:$G$1053),0)</f>
        <v>0</v>
      </c>
      <c r="F56" s="58">
        <f>IFERROR(交付申請入力データ!N$19*SUMIFS(交付申請入力データ!$G$20:$G$1053,交付申請入力データ!N$20:N$1053,"対象",交付申請入力データ!$C$20:$C$1053,交付申請出力結果!$B56,交付申請入力データ!$B$20:$B$1053,交付申請出力結果!$C$50)/SUMIF(交付申請入力データ!N$20:N$1053,"対象",交付申請入力データ!$G$20:$G$1053),0)</f>
        <v>0</v>
      </c>
      <c r="G56" s="58">
        <f>IFERROR(交付申請入力データ!O$19*SUMIFS(交付申請入力データ!$G$20:$G$1053,交付申請入力データ!O$20:O$1053,"対象",交付申請入力データ!$C$20:$C$1053,交付申請出力結果!$B56,交付申請入力データ!$B$20:$B$1053,交付申請出力結果!$C$50)/SUMIF(交付申請入力データ!O$20:O$1053,"対象",交付申請入力データ!$G$20:$G$1053),0)</f>
        <v>0</v>
      </c>
      <c r="H56" s="58">
        <f>IFERROR(交付申請入力データ!P$19*SUMIFS(交付申請入力データ!$G$20:$G$1053,交付申請入力データ!P$20:P$1053,"対象",交付申請入力データ!$C$20:$C$1053,交付申請出力結果!$B56,交付申請入力データ!$B$20:$B$1053,交付申請出力結果!$C$50)/SUMIF(交付申請入力データ!P$20:P$1053,"対象",交付申請入力データ!$G$20:$G$1053),0)</f>
        <v>0</v>
      </c>
      <c r="I56" s="58">
        <f>IFERROR(交付申請入力データ!Q$19*SUMIFS(交付申請入力データ!$G$20:$G$1053,交付申請入力データ!Q$20:Q$1053,"対象",交付申請入力データ!$C$20:$C$1053,交付申請出力結果!$B56,交付申請入力データ!$B$20:$B$1053,交付申請出力結果!$C$50)/SUMIF(交付申請入力データ!Q$20:Q$1053,"対象",交付申請入力データ!$G$20:$G$1053),0)</f>
        <v>0</v>
      </c>
      <c r="J56" s="58">
        <f>IFERROR(交付申請入力データ!R$19*SUMIFS(交付申請入力データ!$G$20:$G$1053,交付申請入力データ!R$20:R$1053,"対象",交付申請入力データ!$C$20:$C$1053,交付申請出力結果!$B56,交付申請入力データ!$B$20:$B$1053,交付申請出力結果!$C$50)/SUMIF(交付申請入力データ!R$20:R$1053,"対象",交付申請入力データ!$G$20:$G$1053),0)</f>
        <v>0</v>
      </c>
      <c r="K56" s="58">
        <f>IFERROR(交付申請入力データ!S$19*SUMIFS(交付申請入力データ!$G$20:$G$1053,交付申請入力データ!S$20:S$1053,"対象",交付申請入力データ!$C$20:$C$1053,交付申請出力結果!$B56,交付申請入力データ!$B$20:$B$1053,交付申請出力結果!$C$50)/SUMIF(交付申請入力データ!S$20:S$1053,"対象",交付申請入力データ!$G$20:$G$1053),0)</f>
        <v>0</v>
      </c>
      <c r="L56" s="58">
        <f>IFERROR(交付申請入力データ!T$19*SUMIFS(交付申請入力データ!$G$20:$G$1053,交付申請入力データ!T$20:T$1053,"対象",交付申請入力データ!$C$20:$C$1053,交付申請出力結果!$B56,交付申請入力データ!$B$20:$B$1053,交付申請出力結果!$C$50)/SUMIF(交付申請入力データ!T$20:T$1053,"対象",交付申請入力データ!$G$20:$G$1053),0)</f>
        <v>0</v>
      </c>
      <c r="M56" s="58">
        <f>IFERROR(交付申請入力データ!U$19*SUMIFS(交付申請入力データ!$G$20:$G$1053,交付申請入力データ!U$20:U$1053,"対象",交付申請入力データ!$C$20:$C$1053,交付申請出力結果!$B56,交付申請入力データ!$B$20:$B$1053,交付申請出力結果!$C$50)/SUMIF(交付申請入力データ!U$20:U$1053,"対象",交付申請入力データ!$G$20:$G$1053),0)</f>
        <v>0</v>
      </c>
      <c r="N56" s="58">
        <f>IFERROR(交付申請入力データ!Y$19*SUMIFS(交付申請入力データ!$G$20:$G$1053,交付申請入力データ!Y$20:Y$1053,"対象",交付申請入力データ!$C$20:$C$1053,交付申請出力結果!$B56,交付申請入力データ!$B$20:$B$1053,交付申請出力結果!$C$50)/SUMIF(交付申請入力データ!Y$20:Y$1053,"対象",交付申請入力データ!$G$20:$G$1053),0)</f>
        <v>0</v>
      </c>
      <c r="O56" s="58">
        <f>IFERROR(交付申請入力データ!Z$19*SUMIFS(交付申請入力データ!$G$20:$G$1053,交付申請入力データ!Z$20:Z$1053,"対象",交付申請入力データ!$C$20:$C$1053,交付申請出力結果!$B56,交付申請入力データ!$B$20:$B$1053,交付申請出力結果!$C$50)/SUMIF(交付申請入力データ!Z$20:Z$1053,"対象",交付申請入力データ!$G$20:$G$1053),0)</f>
        <v>0</v>
      </c>
      <c r="P56" s="58">
        <f>IFERROR(交付申請入力データ!AA$19*SUMIFS(交付申請入力データ!$G$20:$G$1053,交付申請入力データ!AA$20:AA$1053,"対象",交付申請入力データ!$C$20:$C$1053,交付申請出力結果!$B56,交付申請入力データ!$B$20:$B$1053,交付申請出力結果!$C$50)/SUMIF(交付申請入力データ!AA$20:AA$1053,"対象",交付申請入力データ!$G$20:$G$1053),0)</f>
        <v>0</v>
      </c>
      <c r="Q56" s="57">
        <f t="shared" si="27"/>
        <v>0</v>
      </c>
      <c r="R56" s="59">
        <f>IFERROR(VLOOKUP($C$50,交付申請入力データ!$B$9:$E$14,4,0),0)</f>
        <v>0</v>
      </c>
      <c r="S56" s="60">
        <f t="shared" ref="S56:S62" si="29">ROUNDDOWN(Q56*R56,0)</f>
        <v>0</v>
      </c>
      <c r="T56" s="461"/>
    </row>
    <row r="57" spans="1:29">
      <c r="A57" s="459"/>
      <c r="B57" s="173" t="s">
        <v>171</v>
      </c>
      <c r="C57" s="71">
        <f>SUMIFS(交付申請入力データ!$G$20:$G$1053,交付申請入力データ!$C$20:$C$1053,B57,交付申請入力データ!$B$20:$B$1053,交付申請出力結果!$C$50)</f>
        <v>0</v>
      </c>
      <c r="D57" s="57">
        <f>SUMIFS(交付申請入力データ!$H$20:$H$1053,交付申請入力データ!$C$20:$C$1053,B57,交付申請入力データ!$B$20:$B$1053,交付申請出力結果!$C$50)</f>
        <v>0</v>
      </c>
      <c r="E57" s="58">
        <f>IFERROR(交付申請入力データ!M$19*SUMIFS(交付申請入力データ!$G$20:$G$1053,交付申請入力データ!M$20:M$1053,"対象",交付申請入力データ!$C$20:$C$1053,交付申請出力結果!$B57,交付申請入力データ!$B$20:$B$1053,交付申請出力結果!$C$50)/SUMIF(交付申請入力データ!M$20:M$1053,"対象",交付申請入力データ!$G$20:$G$1053),0)</f>
        <v>0</v>
      </c>
      <c r="F57" s="58">
        <f>IFERROR(交付申請入力データ!N$19*SUMIFS(交付申請入力データ!$G$20:$G$1053,交付申請入力データ!N$20:N$1053,"対象",交付申請入力データ!$C$20:$C$1053,交付申請出力結果!$B57,交付申請入力データ!$B$20:$B$1053,交付申請出力結果!$C$50)/SUMIF(交付申請入力データ!N$20:N$1053,"対象",交付申請入力データ!$G$20:$G$1053),0)</f>
        <v>0</v>
      </c>
      <c r="G57" s="58">
        <f>IFERROR(交付申請入力データ!O$19*SUMIFS(交付申請入力データ!$G$20:$G$1053,交付申請入力データ!O$20:O$1053,"対象",交付申請入力データ!$C$20:$C$1053,交付申請出力結果!$B57,交付申請入力データ!$B$20:$B$1053,交付申請出力結果!$C$50)/SUMIF(交付申請入力データ!O$20:O$1053,"対象",交付申請入力データ!$G$20:$G$1053),0)</f>
        <v>0</v>
      </c>
      <c r="H57" s="58">
        <f>IFERROR(交付申請入力データ!P$19*SUMIFS(交付申請入力データ!$G$20:$G$1053,交付申請入力データ!P$20:P$1053,"対象",交付申請入力データ!$C$20:$C$1053,交付申請出力結果!$B57,交付申請入力データ!$B$20:$B$1053,交付申請出力結果!$C$50)/SUMIF(交付申請入力データ!P$20:P$1053,"対象",交付申請入力データ!$G$20:$G$1053),0)</f>
        <v>0</v>
      </c>
      <c r="I57" s="58">
        <f>IFERROR(交付申請入力データ!Q$19*SUMIFS(交付申請入力データ!$G$20:$G$1053,交付申請入力データ!Q$20:Q$1053,"対象",交付申請入力データ!$C$20:$C$1053,交付申請出力結果!$B57,交付申請入力データ!$B$20:$B$1053,交付申請出力結果!$C$50)/SUMIF(交付申請入力データ!Q$20:Q$1053,"対象",交付申請入力データ!$G$20:$G$1053),0)</f>
        <v>0</v>
      </c>
      <c r="J57" s="58">
        <f>IFERROR(交付申請入力データ!R$19*SUMIFS(交付申請入力データ!$G$20:$G$1053,交付申請入力データ!R$20:R$1053,"対象",交付申請入力データ!$C$20:$C$1053,交付申請出力結果!$B57,交付申請入力データ!$B$20:$B$1053,交付申請出力結果!$C$50)/SUMIF(交付申請入力データ!R$20:R$1053,"対象",交付申請入力データ!$G$20:$G$1053),0)</f>
        <v>0</v>
      </c>
      <c r="K57" s="58">
        <f>IFERROR(交付申請入力データ!S$19*SUMIFS(交付申請入力データ!$G$20:$G$1053,交付申請入力データ!S$20:S$1053,"対象",交付申請入力データ!$C$20:$C$1053,交付申請出力結果!$B57,交付申請入力データ!$B$20:$B$1053,交付申請出力結果!$C$50)/SUMIF(交付申請入力データ!S$20:S$1053,"対象",交付申請入力データ!$G$20:$G$1053),0)</f>
        <v>0</v>
      </c>
      <c r="L57" s="58">
        <f>IFERROR(交付申請入力データ!T$19*SUMIFS(交付申請入力データ!$G$20:$G$1053,交付申請入力データ!T$20:T$1053,"対象",交付申請入力データ!$C$20:$C$1053,交付申請出力結果!$B57,交付申請入力データ!$B$20:$B$1053,交付申請出力結果!$C$50)/SUMIF(交付申請入力データ!T$20:T$1053,"対象",交付申請入力データ!$G$20:$G$1053),0)</f>
        <v>0</v>
      </c>
      <c r="M57" s="58">
        <f>IFERROR(交付申請入力データ!U$19*SUMIFS(交付申請入力データ!$G$20:$G$1053,交付申請入力データ!U$20:U$1053,"対象",交付申請入力データ!$C$20:$C$1053,交付申請出力結果!$B57,交付申請入力データ!$B$20:$B$1053,交付申請出力結果!$C$50)/SUMIF(交付申請入力データ!U$20:U$1053,"対象",交付申請入力データ!$G$20:$G$1053),0)</f>
        <v>0</v>
      </c>
      <c r="N57" s="58">
        <f>IFERROR(交付申請入力データ!Y$19*SUMIFS(交付申請入力データ!$G$20:$G$1053,交付申請入力データ!Y$20:Y$1053,"対象",交付申請入力データ!$C$20:$C$1053,交付申請出力結果!$B57,交付申請入力データ!$B$20:$B$1053,交付申請出力結果!$C$50)/SUMIF(交付申請入力データ!Y$20:Y$1053,"対象",交付申請入力データ!$G$20:$G$1053),0)</f>
        <v>0</v>
      </c>
      <c r="O57" s="58">
        <f>IFERROR(交付申請入力データ!Z$19*SUMIFS(交付申請入力データ!$G$20:$G$1053,交付申請入力データ!Z$20:Z$1053,"対象",交付申請入力データ!$C$20:$C$1053,交付申請出力結果!$B57,交付申請入力データ!$B$20:$B$1053,交付申請出力結果!$C$50)/SUMIF(交付申請入力データ!Z$20:Z$1053,"対象",交付申請入力データ!$G$20:$G$1053),0)</f>
        <v>0</v>
      </c>
      <c r="P57" s="58">
        <f>IFERROR(交付申請入力データ!AA$19*SUMIFS(交付申請入力データ!$G$20:$G$1053,交付申請入力データ!AA$20:AA$1053,"対象",交付申請入力データ!$C$20:$C$1053,交付申請出力結果!$B57,交付申請入力データ!$B$20:$B$1053,交付申請出力結果!$C$50)/SUMIF(交付申請入力データ!AA$20:AA$1053,"対象",交付申請入力データ!$G$20:$G$1053),0)</f>
        <v>0</v>
      </c>
      <c r="Q57" s="57">
        <f t="shared" si="27"/>
        <v>0</v>
      </c>
      <c r="R57" s="59">
        <f>IFERROR(VLOOKUP($C$50,交付申請入力データ!$B$9:$E$14,4,0),0)</f>
        <v>0</v>
      </c>
      <c r="S57" s="60">
        <f t="shared" si="29"/>
        <v>0</v>
      </c>
      <c r="T57" s="461"/>
    </row>
    <row r="58" spans="1:29">
      <c r="A58" s="459"/>
      <c r="B58" s="173" t="s">
        <v>173</v>
      </c>
      <c r="C58" s="56">
        <f>SUMIFS(交付申請入力データ!$G$20:$G$1053,交付申請入力データ!$C$20:$C$1053,B58,交付申請入力データ!$B$20:$B$1053,交付申請出力結果!$C$50)</f>
        <v>0</v>
      </c>
      <c r="D58" s="57">
        <f>SUMIFS(交付申請入力データ!$H$20:$H$1053,交付申請入力データ!$C$20:$C$1053,B58,交付申請入力データ!$B$20:$B$1053,交付申請出力結果!$C$50)</f>
        <v>0</v>
      </c>
      <c r="E58" s="58">
        <f>IFERROR(交付申請入力データ!M$19*SUMIFS(交付申請入力データ!$G$20:$G$1053,交付申請入力データ!M$20:M$1053,"対象",交付申請入力データ!$C$20:$C$1053,交付申請出力結果!$B58,交付申請入力データ!$B$20:$B$1053,交付申請出力結果!$C$50)/SUMIF(交付申請入力データ!M$20:M$1053,"対象",交付申請入力データ!$G$20:$G$1053),0)</f>
        <v>0</v>
      </c>
      <c r="F58" s="58">
        <f>IFERROR(交付申請入力データ!N$19*SUMIFS(交付申請入力データ!$G$20:$G$1053,交付申請入力データ!N$20:N$1053,"対象",交付申請入力データ!$C$20:$C$1053,交付申請出力結果!$B58,交付申請入力データ!$B$20:$B$1053,交付申請出力結果!$C$50)/SUMIF(交付申請入力データ!N$20:N$1053,"対象",交付申請入力データ!$G$20:$G$1053),0)</f>
        <v>0</v>
      </c>
      <c r="G58" s="58">
        <f>IFERROR(交付申請入力データ!O$19*SUMIFS(交付申請入力データ!$G$20:$G$1053,交付申請入力データ!O$20:O$1053,"対象",交付申請入力データ!$C$20:$C$1053,交付申請出力結果!$B58,交付申請入力データ!$B$20:$B$1053,交付申請出力結果!$C$50)/SUMIF(交付申請入力データ!O$20:O$1053,"対象",交付申請入力データ!$G$20:$G$1053),0)</f>
        <v>0</v>
      </c>
      <c r="H58" s="58">
        <f>IFERROR(交付申請入力データ!P$19*SUMIFS(交付申請入力データ!$G$20:$G$1053,交付申請入力データ!P$20:P$1053,"対象",交付申請入力データ!$C$20:$C$1053,交付申請出力結果!$B58,交付申請入力データ!$B$20:$B$1053,交付申請出力結果!$C$50)/SUMIF(交付申請入力データ!P$20:P$1053,"対象",交付申請入力データ!$G$20:$G$1053),0)</f>
        <v>0</v>
      </c>
      <c r="I58" s="58">
        <f>IFERROR(交付申請入力データ!Q$19*SUMIFS(交付申請入力データ!$G$20:$G$1053,交付申請入力データ!Q$20:Q$1053,"対象",交付申請入力データ!$C$20:$C$1053,交付申請出力結果!$B58,交付申請入力データ!$B$20:$B$1053,交付申請出力結果!$C$50)/SUMIF(交付申請入力データ!Q$20:Q$1053,"対象",交付申請入力データ!$G$20:$G$1053),0)</f>
        <v>0</v>
      </c>
      <c r="J58" s="58">
        <f>IFERROR(交付申請入力データ!R$19*SUMIFS(交付申請入力データ!$G$20:$G$1053,交付申請入力データ!R$20:R$1053,"対象",交付申請入力データ!$C$20:$C$1053,交付申請出力結果!$B58,交付申請入力データ!$B$20:$B$1053,交付申請出力結果!$C$50)/SUMIF(交付申請入力データ!R$20:R$1053,"対象",交付申請入力データ!$G$20:$G$1053),0)</f>
        <v>0</v>
      </c>
      <c r="K58" s="58">
        <f>IFERROR(交付申請入力データ!S$19*SUMIFS(交付申請入力データ!$G$20:$G$1053,交付申請入力データ!S$20:S$1053,"対象",交付申請入力データ!$C$20:$C$1053,交付申請出力結果!$B58,交付申請入力データ!$B$20:$B$1053,交付申請出力結果!$C$50)/SUMIF(交付申請入力データ!S$20:S$1053,"対象",交付申請入力データ!$G$20:$G$1053),0)</f>
        <v>0</v>
      </c>
      <c r="L58" s="58">
        <f>IFERROR(交付申請入力データ!T$19*SUMIFS(交付申請入力データ!$G$20:$G$1053,交付申請入力データ!T$20:T$1053,"対象",交付申請入力データ!$C$20:$C$1053,交付申請出力結果!$B58,交付申請入力データ!$B$20:$B$1053,交付申請出力結果!$C$50)/SUMIF(交付申請入力データ!T$20:T$1053,"対象",交付申請入力データ!$G$20:$G$1053),0)</f>
        <v>0</v>
      </c>
      <c r="M58" s="58">
        <f>IFERROR(交付申請入力データ!U$19*SUMIFS(交付申請入力データ!$G$20:$G$1053,交付申請入力データ!U$20:U$1053,"対象",交付申請入力データ!$C$20:$C$1053,交付申請出力結果!$B58,交付申請入力データ!$B$20:$B$1053,交付申請出力結果!$C$50)/SUMIF(交付申請入力データ!U$20:U$1053,"対象",交付申請入力データ!$G$20:$G$1053),0)</f>
        <v>0</v>
      </c>
      <c r="N58" s="57">
        <f>IFERROR(交付申請入力データ!Y$19*SUMIFS(交付申請入力データ!$G$20:$G$1053,交付申請入力データ!Y$20:Y$1053,"対象",交付申請入力データ!$C$20:$C$1053,交付申請出力結果!$B58,交付申請入力データ!$B$20:$B$1053,交付申請出力結果!$C$50)/SUMIF(交付申請入力データ!Y$20:Y$1053,"対象",交付申請入力データ!$G$20:$G$1053),0)</f>
        <v>0</v>
      </c>
      <c r="O58" s="57">
        <f>IFERROR(交付申請入力データ!Z$19*SUMIFS(交付申請入力データ!$G$20:$G$1053,交付申請入力データ!Z$20:Z$1053,"対象",交付申請入力データ!$C$20:$C$1053,交付申請出力結果!$B58,交付申請入力データ!$B$20:$B$1053,交付申請出力結果!$C$50)/SUMIF(交付申請入力データ!Z$20:Z$1053,"対象",交付申請入力データ!$G$20:$G$1053),0)</f>
        <v>0</v>
      </c>
      <c r="P58" s="57">
        <f>IFERROR(交付申請入力データ!AA$19*SUMIFS(交付申請入力データ!$G$20:$G$1053,交付申請入力データ!AA$20:AA$1053,"対象",交付申請入力データ!$C$20:$C$1053,交付申請出力結果!$B58,交付申請入力データ!$B$20:$B$1053,交付申請出力結果!$C$50)/SUMIF(交付申請入力データ!AA$20:AA$1053,"対象",交付申請入力データ!$G$20:$G$1053),0)</f>
        <v>0</v>
      </c>
      <c r="Q58" s="57">
        <f t="shared" si="27"/>
        <v>0</v>
      </c>
      <c r="R58" s="59">
        <f>IFERROR(VLOOKUP($C$50,交付申請入力データ!$B$9:$E$14,4,0),0)</f>
        <v>0</v>
      </c>
      <c r="S58" s="60">
        <f t="shared" si="29"/>
        <v>0</v>
      </c>
      <c r="T58" s="461"/>
    </row>
    <row r="59" spans="1:29">
      <c r="A59" s="459"/>
      <c r="B59" s="173" t="s">
        <v>17</v>
      </c>
      <c r="C59" s="56">
        <f>SUMIFS(交付申請入力データ!$G$20:$G$1053,交付申請入力データ!$C$20:$C$1053,B59,交付申請入力データ!$B$20:$B$1053,交付申請出力結果!$C$50)</f>
        <v>0</v>
      </c>
      <c r="D59" s="57">
        <f>SUMIFS(交付申請入力データ!$H$20:$H$1053,交付申請入力データ!$C$20:$C$1053,B59,交付申請入力データ!$B$20:$B$1053,交付申請出力結果!$C$50)</f>
        <v>0</v>
      </c>
      <c r="E59" s="58">
        <f>IFERROR(交付申請入力データ!M$19*SUMIFS(交付申請入力データ!$G$20:$G$1053,交付申請入力データ!M$20:M$1053,"対象",交付申請入力データ!$C$20:$C$1053,交付申請出力結果!$B59,交付申請入力データ!$B$20:$B$1053,交付申請出力結果!$C$50)/SUMIF(交付申請入力データ!M$20:M$1053,"対象",交付申請入力データ!$G$20:$G$1053),0)</f>
        <v>0</v>
      </c>
      <c r="F59" s="58">
        <f>IFERROR(交付申請入力データ!N$19*SUMIFS(交付申請入力データ!$G$20:$G$1053,交付申請入力データ!N$20:N$1053,"対象",交付申請入力データ!$C$20:$C$1053,交付申請出力結果!$B59,交付申請入力データ!$B$20:$B$1053,交付申請出力結果!$C$50)/SUMIF(交付申請入力データ!N$20:N$1053,"対象",交付申請入力データ!$G$20:$G$1053),0)</f>
        <v>0</v>
      </c>
      <c r="G59" s="58">
        <f>IFERROR(交付申請入力データ!O$19*SUMIFS(交付申請入力データ!$G$20:$G$1053,交付申請入力データ!O$20:O$1053,"対象",交付申請入力データ!$C$20:$C$1053,交付申請出力結果!$B59,交付申請入力データ!$B$20:$B$1053,交付申請出力結果!$C$50)/SUMIF(交付申請入力データ!O$20:O$1053,"対象",交付申請入力データ!$G$20:$G$1053),0)</f>
        <v>0</v>
      </c>
      <c r="H59" s="58">
        <f>IFERROR(交付申請入力データ!P$19*SUMIFS(交付申請入力データ!$G$20:$G$1053,交付申請入力データ!P$20:P$1053,"対象",交付申請入力データ!$C$20:$C$1053,交付申請出力結果!$B59,交付申請入力データ!$B$20:$B$1053,交付申請出力結果!$C$50)/SUMIF(交付申請入力データ!P$20:P$1053,"対象",交付申請入力データ!$G$20:$G$1053),0)</f>
        <v>0</v>
      </c>
      <c r="I59" s="58">
        <f>IFERROR(交付申請入力データ!Q$19*SUMIFS(交付申請入力データ!$G$20:$G$1053,交付申請入力データ!Q$20:Q$1053,"対象",交付申請入力データ!$C$20:$C$1053,交付申請出力結果!$B59,交付申請入力データ!$B$20:$B$1053,交付申請出力結果!$C$50)/SUMIF(交付申請入力データ!Q$20:Q$1053,"対象",交付申請入力データ!$G$20:$G$1053),0)</f>
        <v>0</v>
      </c>
      <c r="J59" s="58">
        <f>IFERROR(交付申請入力データ!R$19*SUMIFS(交付申請入力データ!$G$20:$G$1053,交付申請入力データ!R$20:R$1053,"対象",交付申請入力データ!$C$20:$C$1053,交付申請出力結果!$B59,交付申請入力データ!$B$20:$B$1053,交付申請出力結果!$C$50)/SUMIF(交付申請入力データ!R$20:R$1053,"対象",交付申請入力データ!$G$20:$G$1053),0)</f>
        <v>0</v>
      </c>
      <c r="K59" s="58">
        <f>IFERROR(交付申請入力データ!S$19*SUMIFS(交付申請入力データ!$G$20:$G$1053,交付申請入力データ!S$20:S$1053,"対象",交付申請入力データ!$C$20:$C$1053,交付申請出力結果!$B59,交付申請入力データ!$B$20:$B$1053,交付申請出力結果!$C$50)/SUMIF(交付申請入力データ!S$20:S$1053,"対象",交付申請入力データ!$G$20:$G$1053),0)</f>
        <v>0</v>
      </c>
      <c r="L59" s="58">
        <f>IFERROR(交付申請入力データ!T$19*SUMIFS(交付申請入力データ!$G$20:$G$1053,交付申請入力データ!T$20:T$1053,"対象",交付申請入力データ!$C$20:$C$1053,交付申請出力結果!$B59,交付申請入力データ!$B$20:$B$1053,交付申請出力結果!$C$50)/SUMIF(交付申請入力データ!T$20:T$1053,"対象",交付申請入力データ!$G$20:$G$1053),0)</f>
        <v>0</v>
      </c>
      <c r="M59" s="58">
        <f>IFERROR(交付申請入力データ!U$19*SUMIFS(交付申請入力データ!$G$20:$G$1053,交付申請入力データ!U$20:U$1053,"対象",交付申請入力データ!$C$20:$C$1053,交付申請出力結果!$B59,交付申請入力データ!$B$20:$B$1053,交付申請出力結果!$C$50)/SUMIF(交付申請入力データ!U$20:U$1053,"対象",交付申請入力データ!$G$20:$G$1053),0)</f>
        <v>0</v>
      </c>
      <c r="N59" s="57">
        <f>IFERROR(交付申請入力データ!Y$19*SUMIFS(交付申請入力データ!$G$20:$G$1053,交付申請入力データ!Y$20:Y$1053,"対象",交付申請入力データ!$C$20:$C$1053,交付申請出力結果!$B59,交付申請入力データ!$B$20:$B$1053,交付申請出力結果!$C$50)/SUMIF(交付申請入力データ!Y$20:Y$1053,"対象",交付申請入力データ!$G$20:$G$1053),0)</f>
        <v>0</v>
      </c>
      <c r="O59" s="57">
        <f>IFERROR(交付申請入力データ!Z$19*SUMIFS(交付申請入力データ!$G$20:$G$1053,交付申請入力データ!Z$20:Z$1053,"対象",交付申請入力データ!$C$20:$C$1053,交付申請出力結果!$B59,交付申請入力データ!$B$20:$B$1053,交付申請出力結果!$C$50)/SUMIF(交付申請入力データ!Z$20:Z$1053,"対象",交付申請入力データ!$G$20:$G$1053),0)</f>
        <v>0</v>
      </c>
      <c r="P59" s="57">
        <f>IFERROR(交付申請入力データ!AA$19*SUMIFS(交付申請入力データ!$G$20:$G$1053,交付申請入力データ!AA$20:AA$1053,"対象",交付申請入力データ!$C$20:$C$1053,交付申請出力結果!$B59,交付申請入力データ!$B$20:$B$1053,交付申請出力結果!$C$50)/SUMIF(交付申請入力データ!AA$20:AA$1053,"対象",交付申請入力データ!$G$20:$G$1053),0)</f>
        <v>0</v>
      </c>
      <c r="Q59" s="57">
        <f t="shared" ref="Q59" si="30">SUM(D59:P59)</f>
        <v>0</v>
      </c>
      <c r="R59" s="59">
        <f>IFERROR(VLOOKUP($C$50,交付申請入力データ!$B$9:$E$14,4,0),0)</f>
        <v>0</v>
      </c>
      <c r="S59" s="60">
        <f t="shared" ref="S59" si="31">ROUNDDOWN(Q59*R59,0)</f>
        <v>0</v>
      </c>
      <c r="T59" s="461"/>
    </row>
    <row r="60" spans="1:29" ht="19.5" thickBot="1">
      <c r="A60" s="459"/>
      <c r="B60" s="211" t="s">
        <v>175</v>
      </c>
      <c r="C60" s="212">
        <f>SUMIFS(交付申請入力データ!$G$20:$G$1053,交付申請入力データ!$C$20:$C$1053,B60,交付申請入力データ!$B$20:$B$1053,交付申請出力結果!$C$50)</f>
        <v>0</v>
      </c>
      <c r="D60" s="225">
        <f>SUMIFS(交付申請入力データ!$H$20:$H$1053,交付申請入力データ!$C$20:$C$1053,B60,交付申請入力データ!$B$20:$B$1053,交付申請出力結果!$C$50)</f>
        <v>0</v>
      </c>
      <c r="E60" s="225">
        <f>IFERROR(交付申請入力データ!M$19*SUMIFS(交付申請入力データ!$G$20:$G$1053,交付申請入力データ!M$20:M$1053,"対象",交付申請入力データ!$C$20:$C$1053,交付申請出力結果!$B60,交付申請入力データ!$B$20:$B$1053,交付申請出力結果!$C$50)/SUMIF(交付申請入力データ!M$20:M$1053,"対象",交付申請入力データ!$G$20:$G$1053),0)</f>
        <v>0</v>
      </c>
      <c r="F60" s="225">
        <f>IFERROR(交付申請入力データ!N$19*SUMIFS(交付申請入力データ!$G$20:$G$1053,交付申請入力データ!N$20:N$1053,"対象",交付申請入力データ!$C$20:$C$1053,交付申請出力結果!$B60,交付申請入力データ!$B$20:$B$1053,交付申請出力結果!$C$50)/SUMIF(交付申請入力データ!N$20:N$1053,"対象",交付申請入力データ!$G$20:$G$1053),0)</f>
        <v>0</v>
      </c>
      <c r="G60" s="225">
        <f>IFERROR(交付申請入力データ!O$19*SUMIFS(交付申請入力データ!$G$20:$G$1053,交付申請入力データ!O$20:O$1053,"対象",交付申請入力データ!$C$20:$C$1053,交付申請出力結果!$B60,交付申請入力データ!$B$20:$B$1053,交付申請出力結果!$C$50)/SUMIF(交付申請入力データ!O$20:O$1053,"対象",交付申請入力データ!$G$20:$G$1053),0)</f>
        <v>0</v>
      </c>
      <c r="H60" s="225">
        <f>IFERROR(交付申請入力データ!P$19*SUMIFS(交付申請入力データ!$G$20:$G$1053,交付申請入力データ!P$20:P$1053,"対象",交付申請入力データ!$C$20:$C$1053,交付申請出力結果!$B60,交付申請入力データ!$B$20:$B$1053,交付申請出力結果!$C$50)/SUMIF(交付申請入力データ!P$20:P$1053,"対象",交付申請入力データ!$G$20:$G$1053),0)</f>
        <v>0</v>
      </c>
      <c r="I60" s="225">
        <f>IFERROR(交付申請入力データ!Q$19*SUMIFS(交付申請入力データ!$G$20:$G$1053,交付申請入力データ!Q$20:Q$1053,"対象",交付申請入力データ!$C$20:$C$1053,交付申請出力結果!$B60,交付申請入力データ!$B$20:$B$1053,交付申請出力結果!$C$50)/SUMIF(交付申請入力データ!Q$20:Q$1053,"対象",交付申請入力データ!$G$20:$G$1053),0)</f>
        <v>0</v>
      </c>
      <c r="J60" s="225">
        <f>IFERROR(交付申請入力データ!R$19*SUMIFS(交付申請入力データ!$G$20:$G$1053,交付申請入力データ!R$20:R$1053,"対象",交付申請入力データ!$C$20:$C$1053,交付申請出力結果!$B60,交付申請入力データ!$B$20:$B$1053,交付申請出力結果!$C$50)/SUMIF(交付申請入力データ!R$20:R$1053,"対象",交付申請入力データ!$G$20:$G$1053),0)</f>
        <v>0</v>
      </c>
      <c r="K60" s="225">
        <f>IFERROR(交付申請入力データ!S$19*SUMIFS(交付申請入力データ!$G$20:$G$1053,交付申請入力データ!S$20:S$1053,"対象",交付申請入力データ!$C$20:$C$1053,交付申請出力結果!$B60,交付申請入力データ!$B$20:$B$1053,交付申請出力結果!$C$50)/SUMIF(交付申請入力データ!S$20:S$1053,"対象",交付申請入力データ!$G$20:$G$1053),0)</f>
        <v>0</v>
      </c>
      <c r="L60" s="225">
        <f>IFERROR(交付申請入力データ!T$19*SUMIFS(交付申請入力データ!$G$20:$G$1053,交付申請入力データ!T$20:T$1053,"対象",交付申請入力データ!$C$20:$C$1053,交付申請出力結果!$B60,交付申請入力データ!$B$20:$B$1053,交付申請出力結果!$C$50)/SUMIF(交付申請入力データ!T$20:T$1053,"対象",交付申請入力データ!$G$20:$G$1053),0)</f>
        <v>0</v>
      </c>
      <c r="M60" s="225">
        <f>IFERROR(交付申請入力データ!U$19*SUMIFS(交付申請入力データ!$G$20:$G$1053,交付申請入力データ!U$20:U$1053,"対象",交付申請入力データ!$C$20:$C$1053,交付申請出力結果!$B60,交付申請入力データ!$B$20:$B$1053,交付申請出力結果!$C$50)/SUMIF(交付申請入力データ!U$20:U$1053,"対象",交付申請入力データ!$G$20:$G$1053),0)</f>
        <v>0</v>
      </c>
      <c r="N60" s="225">
        <f>IFERROR(交付申請入力データ!Y$19*SUMIFS(交付申請入力データ!$G$20:$G$1053,交付申請入力データ!Y$20:Y$1053,"対象",交付申請入力データ!$C$20:$C$1053,交付申請出力結果!$B60,交付申請入力データ!$B$20:$B$1053,交付申請出力結果!$C$50)/SUMIF(交付申請入力データ!Y$20:Y$1053,"対象",交付申請入力データ!$G$20:$G$1053),0)</f>
        <v>0</v>
      </c>
      <c r="O60" s="225">
        <f>IFERROR(交付申請入力データ!Z$19*SUMIFS(交付申請入力データ!$G$20:$G$1053,交付申請入力データ!Z$20:Z$1053,"対象",交付申請入力データ!$C$20:$C$1053,交付申請出力結果!$B60,交付申請入力データ!$B$20:$B$1053,交付申請出力結果!$C$50)/SUMIF(交付申請入力データ!Z$20:Z$1053,"対象",交付申請入力データ!$G$20:$G$1053),0)</f>
        <v>0</v>
      </c>
      <c r="P60" s="225">
        <f>IFERROR(交付申請入力データ!AA$19*SUMIFS(交付申請入力データ!$G$20:$G$1053,交付申請入力データ!AA$20:AA$1053,"対象",交付申請入力データ!$C$20:$C$1053,交付申請出力結果!$B60,交付申請入力データ!$B$20:$B$1053,交付申請出力結果!$C$50)/SUMIF(交付申請入力データ!AA$20:AA$1053,"対象",交付申請入力データ!$G$20:$G$1053),0)</f>
        <v>0</v>
      </c>
      <c r="Q60" s="225">
        <f t="shared" si="27"/>
        <v>0</v>
      </c>
      <c r="R60" s="78">
        <f>IFERROR(VLOOKUP($C$50,交付申請入力データ!$B$9:$E$14,4,0),0)</f>
        <v>0</v>
      </c>
      <c r="S60" s="259">
        <f t="shared" si="29"/>
        <v>0</v>
      </c>
      <c r="T60" s="461"/>
    </row>
    <row r="61" spans="1:29">
      <c r="A61" s="472" t="s">
        <v>185</v>
      </c>
      <c r="B61" s="214" t="s">
        <v>18</v>
      </c>
      <c r="C61" s="215">
        <f>SUMIFS(交付申請入力データ!$G$20:$G$1053,交付申請入力データ!$C$20:$C$1053,B61,交付申請入力データ!$B$20:$B$1053,交付申請出力結果!$C$50)</f>
        <v>0</v>
      </c>
      <c r="D61" s="216">
        <f>SUMIFS(交付申請入力データ!$H$20:$H$1053,交付申請入力データ!$C$20:$C$1053,B61,交付申請入力データ!$B$20:$B$1053,交付申請出力結果!$C$50)</f>
        <v>0</v>
      </c>
      <c r="E61" s="216">
        <f>IFERROR(交付申請入力データ!M$19*SUMIFS(交付申請入力データ!$G$20:$G$1053,交付申請入力データ!M$20:M$1053,"対象",交付申請入力データ!$C$20:$C$1053,交付申請出力結果!$B61,交付申請入力データ!$B$20:$B$1053,交付申請出力結果!$C$50)/SUMIF(交付申請入力データ!M$20:M$1053,"対象",交付申請入力データ!$G$20:$G$1053),0)</f>
        <v>0</v>
      </c>
      <c r="F61" s="216">
        <f>IFERROR(交付申請入力データ!N$19*SUMIFS(交付申請入力データ!$G$20:$G$1053,交付申請入力データ!N$20:N$1053,"対象",交付申請入力データ!$C$20:$C$1053,交付申請出力結果!$B61,交付申請入力データ!$B$20:$B$1053,交付申請出力結果!$C$50)/SUMIF(交付申請入力データ!N$20:N$1053,"対象",交付申請入力データ!$G$20:$G$1053),0)</f>
        <v>0</v>
      </c>
      <c r="G61" s="216">
        <f>IFERROR(交付申請入力データ!O$19*SUMIFS(交付申請入力データ!$G$20:$G$1053,交付申請入力データ!O$20:O$1053,"対象",交付申請入力データ!$C$20:$C$1053,交付申請出力結果!$B61,交付申請入力データ!$B$20:$B$1053,交付申請出力結果!$C$50)/SUMIF(交付申請入力データ!O$20:O$1053,"対象",交付申請入力データ!$G$20:$G$1053),0)</f>
        <v>0</v>
      </c>
      <c r="H61" s="216">
        <f>IFERROR(交付申請入力データ!P$19*SUMIFS(交付申請入力データ!$G$20:$G$1053,交付申請入力データ!P$20:P$1053,"対象",交付申請入力データ!$C$20:$C$1053,交付申請出力結果!$B61,交付申請入力データ!$B$20:$B$1053,交付申請出力結果!$C$50)/SUMIF(交付申請入力データ!P$20:P$1053,"対象",交付申請入力データ!$G$20:$G$1053),0)</f>
        <v>0</v>
      </c>
      <c r="I61" s="216">
        <f>IFERROR(交付申請入力データ!Q$19*SUMIFS(交付申請入力データ!$G$20:$G$1053,交付申請入力データ!Q$20:Q$1053,"対象",交付申請入力データ!$C$20:$C$1053,交付申請出力結果!$B61,交付申請入力データ!$B$20:$B$1053,交付申請出力結果!$C$50)/SUMIF(交付申請入力データ!Q$20:Q$1053,"対象",交付申請入力データ!$G$20:$G$1053),0)</f>
        <v>0</v>
      </c>
      <c r="J61" s="216">
        <f>IFERROR(交付申請入力データ!R$19*SUMIFS(交付申請入力データ!$G$20:$G$1053,交付申請入力データ!R$20:R$1053,"対象",交付申請入力データ!$C$20:$C$1053,交付申請出力結果!$B61,交付申請入力データ!$B$20:$B$1053,交付申請出力結果!$C$50)/SUMIF(交付申請入力データ!R$20:R$1053,"対象",交付申請入力データ!$G$20:$G$1053),0)</f>
        <v>0</v>
      </c>
      <c r="K61" s="216">
        <f>IFERROR(交付申請入力データ!S$19*SUMIFS(交付申請入力データ!$G$20:$G$1053,交付申請入力データ!S$20:S$1053,"対象",交付申請入力データ!$C$20:$C$1053,交付申請出力結果!$B61,交付申請入力データ!$B$20:$B$1053,交付申請出力結果!$C$50)/SUMIF(交付申請入力データ!S$20:S$1053,"対象",交付申請入力データ!$G$20:$G$1053),0)</f>
        <v>0</v>
      </c>
      <c r="L61" s="216">
        <f>IFERROR(交付申請入力データ!T$19*SUMIFS(交付申請入力データ!$G$20:$G$1053,交付申請入力データ!T$20:T$1053,"対象",交付申請入力データ!$C$20:$C$1053,交付申請出力結果!$B61,交付申請入力データ!$B$20:$B$1053,交付申請出力結果!$C$50)/SUMIF(交付申請入力データ!T$20:T$1053,"対象",交付申請入力データ!$G$20:$G$1053),0)</f>
        <v>0</v>
      </c>
      <c r="M61" s="216">
        <f>IFERROR(交付申請入力データ!U$19*SUMIFS(交付申請入力データ!$G$20:$G$1053,交付申請入力データ!U$20:U$1053,"対象",交付申請入力データ!$C$20:$C$1053,交付申請出力結果!$B61,交付申請入力データ!$B$20:$B$1053,交付申請出力結果!$C$50)/SUMIF(交付申請入力データ!U$20:U$1053,"対象",交付申請入力データ!$G$20:$G$1053),0)</f>
        <v>0</v>
      </c>
      <c r="N61" s="216">
        <f>IFERROR(交付申請入力データ!Y$19*SUMIFS(交付申請入力データ!$G$20:$G$1053,交付申請入力データ!Y$20:Y$1053,"対象",交付申請入力データ!$C$20:$C$1053,交付申請出力結果!$B61,交付申請入力データ!$B$20:$B$1053,交付申請出力結果!$C$50)/SUMIF(交付申請入力データ!Y$20:Y$1053,"対象",交付申請入力データ!$G$20:$G$1053),0)</f>
        <v>0</v>
      </c>
      <c r="O61" s="216">
        <f>IFERROR(交付申請入力データ!Z$19*SUMIFS(交付申請入力データ!$G$20:$G$1053,交付申請入力データ!Z$20:Z$1053,"対象",交付申請入力データ!$C$20:$C$1053,交付申請出力結果!$B61,交付申請入力データ!$B$20:$B$1053,交付申請出力結果!$C$50)/SUMIF(交付申請入力データ!Z$20:Z$1053,"対象",交付申請入力データ!$G$20:$G$1053),0)</f>
        <v>0</v>
      </c>
      <c r="P61" s="216">
        <f>IFERROR(交付申請入力データ!AA$19*SUMIFS(交付申請入力データ!$G$20:$G$1053,交付申請入力データ!AA$20:AA$1053,"対象",交付申請入力データ!$C$20:$C$1053,交付申請出力結果!$B61,交付申請入力データ!$B$20:$B$1053,交付申請出力結果!$C$50)/SUMIF(交付申請入力データ!AA$20:AA$1053,"対象",交付申請入力データ!$G$20:$G$1053),0)</f>
        <v>0</v>
      </c>
      <c r="Q61" s="216">
        <f t="shared" si="27"/>
        <v>0</v>
      </c>
      <c r="R61" s="217">
        <f>IFERROR(VLOOKUP($C$50,交付申請入力データ!$B$9:$E$14,4,0),0)</f>
        <v>0</v>
      </c>
      <c r="S61" s="255">
        <f t="shared" si="29"/>
        <v>0</v>
      </c>
      <c r="T61" s="527">
        <f>SUM(S61:S62)</f>
        <v>0</v>
      </c>
    </row>
    <row r="62" spans="1:29" ht="19.5" thickBot="1">
      <c r="A62" s="473"/>
      <c r="B62" s="219" t="s">
        <v>300</v>
      </c>
      <c r="C62" s="220">
        <f>SUMIFS(交付申請入力データ!$G$20:$G$1053,交付申請入力データ!$C$20:$C$1053,B62,交付申請入力データ!$B$20:$B$1053,交付申請出力結果!$C$50)</f>
        <v>0</v>
      </c>
      <c r="D62" s="206">
        <f>SUMIFS(交付申請入力データ!$H$20:$H$1053,交付申請入力データ!$C$20:$C$1053,B62,交付申請入力データ!$B$20:$B$1053,交付申請出力結果!$C$50)</f>
        <v>0</v>
      </c>
      <c r="E62" s="206">
        <f>IFERROR(交付申請入力データ!M$19*SUMIFS(交付申請入力データ!$G$20:$G$1053,交付申請入力データ!M$20:M$1053,"対象",交付申請入力データ!$C$20:$C$1053,交付申請出力結果!$B62,交付申請入力データ!$B$20:$B$1053,交付申請出力結果!$C$50)/SUMIF(交付申請入力データ!M$20:M$1053,"対象",交付申請入力データ!$G$20:$G$1053),0)</f>
        <v>0</v>
      </c>
      <c r="F62" s="206">
        <f>IFERROR(交付申請入力データ!N$19*SUMIFS(交付申請入力データ!$G$20:$G$1053,交付申請入力データ!N$20:N$1053,"対象",交付申請入力データ!$C$20:$C$1053,交付申請出力結果!$B62,交付申請入力データ!$B$20:$B$1053,交付申請出力結果!$C$50)/SUMIF(交付申請入力データ!N$20:N$1053,"対象",交付申請入力データ!$G$20:$G$1053),0)</f>
        <v>0</v>
      </c>
      <c r="G62" s="206">
        <f>IFERROR(交付申請入力データ!O$19*SUMIFS(交付申請入力データ!$G$20:$G$1053,交付申請入力データ!O$20:O$1053,"対象",交付申請入力データ!$C$20:$C$1053,交付申請出力結果!$B62,交付申請入力データ!$B$20:$B$1053,交付申請出力結果!$C$50)/SUMIF(交付申請入力データ!O$20:O$1053,"対象",交付申請入力データ!$G$20:$G$1053),0)</f>
        <v>0</v>
      </c>
      <c r="H62" s="206">
        <f>IFERROR(交付申請入力データ!P$19*SUMIFS(交付申請入力データ!$G$20:$G$1053,交付申請入力データ!P$20:P$1053,"対象",交付申請入力データ!$C$20:$C$1053,交付申請出力結果!$B62,交付申請入力データ!$B$20:$B$1053,交付申請出力結果!$C$50)/SUMIF(交付申請入力データ!P$20:P$1053,"対象",交付申請入力データ!$G$20:$G$1053),0)</f>
        <v>0</v>
      </c>
      <c r="I62" s="206">
        <f>IFERROR(交付申請入力データ!Q$19*SUMIFS(交付申請入力データ!$G$20:$G$1053,交付申請入力データ!Q$20:Q$1053,"対象",交付申請入力データ!$C$20:$C$1053,交付申請出力結果!$B62,交付申請入力データ!$B$20:$B$1053,交付申請出力結果!$C$50)/SUMIF(交付申請入力データ!Q$20:Q$1053,"対象",交付申請入力データ!$G$20:$G$1053),0)</f>
        <v>0</v>
      </c>
      <c r="J62" s="206">
        <f>IFERROR(交付申請入力データ!R$19*SUMIFS(交付申請入力データ!$G$20:$G$1053,交付申請入力データ!R$20:R$1053,"対象",交付申請入力データ!$C$20:$C$1053,交付申請出力結果!$B62,交付申請入力データ!$B$20:$B$1053,交付申請出力結果!$C$50)/SUMIF(交付申請入力データ!R$20:R$1053,"対象",交付申請入力データ!$G$20:$G$1053),0)</f>
        <v>0</v>
      </c>
      <c r="K62" s="206">
        <f>IFERROR(交付申請入力データ!S$19*SUMIFS(交付申請入力データ!$G$20:$G$1053,交付申請入力データ!S$20:S$1053,"対象",交付申請入力データ!$C$20:$C$1053,交付申請出力結果!$B62,交付申請入力データ!$B$20:$B$1053,交付申請出力結果!$C$50)/SUMIF(交付申請入力データ!S$20:S$1053,"対象",交付申請入力データ!$G$20:$G$1053),0)</f>
        <v>0</v>
      </c>
      <c r="L62" s="206">
        <f>IFERROR(交付申請入力データ!T$19*SUMIFS(交付申請入力データ!$G$20:$G$1053,交付申請入力データ!T$20:T$1053,"対象",交付申請入力データ!$C$20:$C$1053,交付申請出力結果!$B62,交付申請入力データ!$B$20:$B$1053,交付申請出力結果!$C$50)/SUMIF(交付申請入力データ!T$20:T$1053,"対象",交付申請入力データ!$G$20:$G$1053),0)</f>
        <v>0</v>
      </c>
      <c r="M62" s="206">
        <f>IFERROR(交付申請入力データ!U$19*SUMIFS(交付申請入力データ!$G$20:$G$1053,交付申請入力データ!U$20:U$1053,"対象",交付申請入力データ!$C$20:$C$1053,交付申請出力結果!$B62,交付申請入力データ!$B$20:$B$1053,交付申請出力結果!$C$50)/SUMIF(交付申請入力データ!U$20:U$1053,"対象",交付申請入力データ!$G$20:$G$1053),0)</f>
        <v>0</v>
      </c>
      <c r="N62" s="206">
        <f>IFERROR(交付申請入力データ!Y$19*SUMIFS(交付申請入力データ!$G$20:$G$1053,交付申請入力データ!Y$20:Y$1053,"対象",交付申請入力データ!$C$20:$C$1053,交付申請出力結果!$B62,交付申請入力データ!$B$20:$B$1053,交付申請出力結果!$C$50)/SUMIF(交付申請入力データ!Y$20:Y$1053,"対象",交付申請入力データ!$G$20:$G$1053),0)</f>
        <v>0</v>
      </c>
      <c r="O62" s="206">
        <f>IFERROR(交付申請入力データ!Z$19*SUMIFS(交付申請入力データ!$G$20:$G$1053,交付申請入力データ!Z$20:Z$1053,"対象",交付申請入力データ!$C$20:$C$1053,交付申請出力結果!$B62,交付申請入力データ!$B$20:$B$1053,交付申請出力結果!$C$50)/SUMIF(交付申請入力データ!Z$20:Z$1053,"対象",交付申請入力データ!$G$20:$G$1053),0)</f>
        <v>0</v>
      </c>
      <c r="P62" s="206">
        <f>IFERROR(交付申請入力データ!AA$19*SUMIFS(交付申請入力データ!$G$20:$G$1053,交付申請入力データ!AA$20:AA$1053,"対象",交付申請入力データ!$C$20:$C$1053,交付申請出力結果!$B62,交付申請入力データ!$B$20:$B$1053,交付申請出力結果!$C$50)/SUMIF(交付申請入力データ!AA$20:AA$1053,"対象",交付申請入力データ!$G$20:$G$1053),0)</f>
        <v>0</v>
      </c>
      <c r="Q62" s="206">
        <f t="shared" si="27"/>
        <v>0</v>
      </c>
      <c r="R62" s="207">
        <f>IFERROR(VLOOKUP($C$50,交付申請入力データ!$B$9:$E$14,4,0),0)</f>
        <v>0</v>
      </c>
      <c r="S62" s="256">
        <f t="shared" si="29"/>
        <v>0</v>
      </c>
      <c r="T62" s="528"/>
    </row>
    <row r="63" spans="1:29" ht="19.5" thickBot="1">
      <c r="A63" s="470" t="s">
        <v>96</v>
      </c>
      <c r="B63" s="471"/>
      <c r="C63" s="200">
        <f t="shared" ref="C63:P63" si="32">SUM(C52:C62)</f>
        <v>0</v>
      </c>
      <c r="D63" s="201">
        <f t="shared" si="32"/>
        <v>0</v>
      </c>
      <c r="E63" s="201">
        <f>SUM(E52:E62)</f>
        <v>0</v>
      </c>
      <c r="F63" s="201">
        <f t="shared" si="32"/>
        <v>0</v>
      </c>
      <c r="G63" s="201">
        <f t="shared" si="32"/>
        <v>0</v>
      </c>
      <c r="H63" s="201">
        <f t="shared" si="32"/>
        <v>0</v>
      </c>
      <c r="I63" s="201">
        <f t="shared" si="32"/>
        <v>0</v>
      </c>
      <c r="J63" s="201">
        <f t="shared" si="32"/>
        <v>0</v>
      </c>
      <c r="K63" s="201">
        <f t="shared" si="32"/>
        <v>0</v>
      </c>
      <c r="L63" s="201">
        <f t="shared" si="32"/>
        <v>0</v>
      </c>
      <c r="M63" s="201">
        <f t="shared" si="32"/>
        <v>0</v>
      </c>
      <c r="N63" s="201">
        <f t="shared" si="32"/>
        <v>0</v>
      </c>
      <c r="O63" s="201">
        <f t="shared" si="32"/>
        <v>0</v>
      </c>
      <c r="P63" s="201">
        <f t="shared" si="32"/>
        <v>0</v>
      </c>
      <c r="Q63" s="201">
        <f t="shared" si="27"/>
        <v>0</v>
      </c>
      <c r="R63" s="224" t="s">
        <v>74</v>
      </c>
      <c r="S63" s="203">
        <f>SUM(S52:S62)</f>
        <v>0</v>
      </c>
      <c r="T63" s="204">
        <f>SUM(T52:T62)</f>
        <v>0</v>
      </c>
    </row>
    <row r="64" spans="1:29" ht="19.5" thickBot="1"/>
    <row r="65" spans="1:20" ht="27.75" customHeight="1" thickBot="1">
      <c r="B65" s="103" t="s">
        <v>109</v>
      </c>
      <c r="C65" s="113">
        <f>交付申請入力データ!$B$13</f>
        <v>0</v>
      </c>
    </row>
    <row r="66" spans="1:20" ht="38.25" thickBot="1">
      <c r="A66" s="454" t="s">
        <v>77</v>
      </c>
      <c r="B66" s="455"/>
      <c r="C66" s="46" t="s">
        <v>66</v>
      </c>
      <c r="D66" s="47" t="s">
        <v>67</v>
      </c>
      <c r="E66" s="198" t="s">
        <v>78</v>
      </c>
      <c r="F66" s="198" t="s">
        <v>79</v>
      </c>
      <c r="G66" s="198" t="s">
        <v>80</v>
      </c>
      <c r="H66" s="198" t="s">
        <v>81</v>
      </c>
      <c r="I66" s="198" t="s">
        <v>82</v>
      </c>
      <c r="J66" s="198" t="s">
        <v>83</v>
      </c>
      <c r="K66" s="198" t="s">
        <v>84</v>
      </c>
      <c r="L66" s="198" t="s">
        <v>85</v>
      </c>
      <c r="M66" s="198" t="s">
        <v>86</v>
      </c>
      <c r="N66" s="198" t="s">
        <v>87</v>
      </c>
      <c r="O66" s="198" t="s">
        <v>88</v>
      </c>
      <c r="P66" s="198" t="s">
        <v>89</v>
      </c>
      <c r="Q66" s="47" t="s">
        <v>90</v>
      </c>
      <c r="R66" s="48" t="s">
        <v>91</v>
      </c>
      <c r="S66" s="456" t="s">
        <v>92</v>
      </c>
      <c r="T66" s="457"/>
    </row>
    <row r="67" spans="1:20" ht="18.75" customHeight="1">
      <c r="A67" s="458" t="s">
        <v>302</v>
      </c>
      <c r="B67" s="180" t="s">
        <v>163</v>
      </c>
      <c r="C67" s="51">
        <f>SUMIFS(交付申請入力データ!$G$20:$G$1053,交付申請入力データ!$C$20:$C$1053,B67,交付申請入力データ!$B$20:$B$1053,交付申請出力結果!$C$65)</f>
        <v>0</v>
      </c>
      <c r="D67" s="52">
        <f>SUMIFS(交付申請入力データ!$H$20:$H$1053,交付申請入力データ!$C$20:$C$1053,B67,交付申請入力データ!$B$20:$B$1053,交付申請出力結果!$C$65)</f>
        <v>0</v>
      </c>
      <c r="E67" s="52">
        <f>IFERROR(交付申請入力データ!M$19*SUMIFS(交付申請入力データ!$G$20:$G$1053,交付申請入力データ!M$20:M$1053,"対象",交付申請入力データ!$C$20:$C$1053,交付申請出力結果!$B67,交付申請入力データ!$B$20:$B$1053,交付申請出力結果!$C$65)/SUMIF(交付申請入力データ!M$20:M$1053,"対象",交付申請入力データ!$G$20:$G$1053),0)</f>
        <v>0</v>
      </c>
      <c r="F67" s="52">
        <f>IFERROR(交付申請入力データ!N$19*SUMIFS(交付申請入力データ!$G$20:$G$1053,交付申請入力データ!N$20:N$1053,"対象",交付申請入力データ!$C$20:$C$1053,交付申請出力結果!$B67,交付申請入力データ!$B$20:$B$1053,交付申請出力結果!$C$65)/SUMIF(交付申請入力データ!N$20:N$1053,"対象",交付申請入力データ!$G$20:$G$1053),0)</f>
        <v>0</v>
      </c>
      <c r="G67" s="52">
        <f>IFERROR(交付申請入力データ!O$19*SUMIFS(交付申請入力データ!$G$20:$G$1053,交付申請入力データ!O$20:O$1053,"対象",交付申請入力データ!$C$20:$C$1053,交付申請出力結果!$B67,交付申請入力データ!$B$20:$B$1053,交付申請出力結果!$C$65)/SUMIF(交付申請入力データ!O$20:O$1053,"対象",交付申請入力データ!$G$20:$G$1053),0)</f>
        <v>0</v>
      </c>
      <c r="H67" s="52">
        <f>IFERROR(交付申請入力データ!P$19*SUMIFS(交付申請入力データ!$G$20:$G$1053,交付申請入力データ!P$20:P$1053,"対象",交付申請入力データ!$C$20:$C$1053,交付申請出力結果!$B67,交付申請入力データ!$B$20:$B$1053,交付申請出力結果!$C$65)/SUMIF(交付申請入力データ!P$20:P$1053,"対象",交付申請入力データ!$G$20:$G$1053),0)</f>
        <v>0</v>
      </c>
      <c r="I67" s="52">
        <f>IFERROR(交付申請入力データ!Q$19*SUMIFS(交付申請入力データ!$G$20:$G$1053,交付申請入力データ!Q$20:Q$1053,"対象",交付申請入力データ!$C$20:$C$1053,交付申請出力結果!$B67,交付申請入力データ!$B$20:$B$1053,交付申請出力結果!$C$65)/SUMIF(交付申請入力データ!Q$20:Q$1053,"対象",交付申請入力データ!$G$20:$G$1053),0)</f>
        <v>0</v>
      </c>
      <c r="J67" s="52">
        <f>IFERROR(交付申請入力データ!R$19*SUMIFS(交付申請入力データ!$G$20:$G$1053,交付申請入力データ!R$20:R$1053,"対象",交付申請入力データ!$C$20:$C$1053,交付申請出力結果!$B67,交付申請入力データ!$B$20:$B$1053,交付申請出力結果!$C$65)/SUMIF(交付申請入力データ!R$20:R$1053,"対象",交付申請入力データ!$G$20:$G$1053),0)</f>
        <v>0</v>
      </c>
      <c r="K67" s="52">
        <f>IFERROR(交付申請入力データ!S$19*SUMIFS(交付申請入力データ!$G$20:$G$1053,交付申請入力データ!S$20:S$1053,"対象",交付申請入力データ!$C$20:$C$1053,交付申請出力結果!$B67,交付申請入力データ!$B$20:$B$1053,交付申請出力結果!$C$65)/SUMIF(交付申請入力データ!S$20:S$1053,"対象",交付申請入力データ!$G$20:$G$1053),0)</f>
        <v>0</v>
      </c>
      <c r="L67" s="52">
        <f>IFERROR(交付申請入力データ!T$19*SUMIFS(交付申請入力データ!$G$20:$G$1053,交付申請入力データ!T$20:T$1053,"対象",交付申請入力データ!$C$20:$C$1053,交付申請出力結果!$B67,交付申請入力データ!$B$20:$B$1053,交付申請出力結果!$C$65)/SUMIF(交付申請入力データ!T$20:T$1053,"対象",交付申請入力データ!$G$20:$G$1053),0)</f>
        <v>0</v>
      </c>
      <c r="M67" s="52">
        <f>IFERROR(交付申請入力データ!U$19*SUMIFS(交付申請入力データ!$G$20:$G$1053,交付申請入力データ!U$20:U$1053,"対象",交付申請入力データ!$C$20:$C$1053,交付申請出力結果!$B67,交付申請入力データ!$B$20:$B$1053,交付申請出力結果!$C$65)/SUMIF(交付申請入力データ!U$20:U$1053,"対象",交付申請入力データ!$G$20:$G$1053),0)</f>
        <v>0</v>
      </c>
      <c r="N67" s="52">
        <f>IFERROR(交付申請入力データ!Y$19*SUMIFS(交付申請入力データ!$G$20:$G$1053,交付申請入力データ!Y$20:Y$1053,"対象",交付申請入力データ!$C$20:$C$1053,交付申請出力結果!$B67,交付申請入力データ!$B$20:$B$1053,交付申請出力結果!$C$65)/SUMIF(交付申請入力データ!Y$20:Y$1053,"対象",交付申請入力データ!$G$20:$G$1053),0)</f>
        <v>0</v>
      </c>
      <c r="O67" s="52">
        <f>IFERROR(交付申請入力データ!Z$19*SUMIFS(交付申請入力データ!$G$20:$G$1053,交付申請入力データ!Z$20:Z$1053,"対象",交付申請入力データ!$C$20:$C$1053,交付申請出力結果!$B67,交付申請入力データ!$B$20:$B$1053,交付申請出力結果!$C$65)/SUMIF(交付申請入力データ!Z$20:Z$1053,"対象",交付申請入力データ!$G$20:$G$1053),0)</f>
        <v>0</v>
      </c>
      <c r="P67" s="52">
        <f>IFERROR(交付申請入力データ!AA$19*SUMIFS(交付申請入力データ!$G$20:$G$1053,交付申請入力データ!AA$20:AA$1053,"対象",交付申請入力データ!$C$20:$C$1053,交付申請出力結果!$B67,交付申請入力データ!$B$20:$B$1053,交付申請出力結果!$C$65)/SUMIF(交付申請入力データ!AA$20:AA$1053,"対象",交付申請入力データ!$G$20:$G$1053),0)</f>
        <v>0</v>
      </c>
      <c r="Q67" s="52">
        <f>SUM(D67:P67)</f>
        <v>0</v>
      </c>
      <c r="R67" s="53">
        <f>IFERROR(VLOOKUP($C$65,交付申請入力データ!$B$9:$E$14,4,0),0)</f>
        <v>0</v>
      </c>
      <c r="S67" s="54">
        <f>ROUNDDOWN(Q67*R67,0)</f>
        <v>0</v>
      </c>
      <c r="T67" s="460">
        <f>SUM(S67:S75)</f>
        <v>0</v>
      </c>
    </row>
    <row r="68" spans="1:20">
      <c r="A68" s="459"/>
      <c r="B68" s="173" t="s">
        <v>167</v>
      </c>
      <c r="C68" s="71">
        <f>SUMIFS(交付申請入力データ!$G$20:$G$1053,交付申請入力データ!$C$20:$C$1053,B68,交付申請入力データ!$B$20:$B$1053,交付申請出力結果!$C$65)</f>
        <v>0</v>
      </c>
      <c r="D68" s="57">
        <f>SUMIFS(交付申請入力データ!$H$20:$H$1053,交付申請入力データ!$C$20:$C$1053,B68,交付申請入力データ!$B$20:$B$1053,交付申請出力結果!$C$65)</f>
        <v>0</v>
      </c>
      <c r="E68" s="58">
        <f>IFERROR(交付申請入力データ!M$19*SUMIFS(交付申請入力データ!$G$20:$G$1053,交付申請入力データ!M$20:M$1053,"対象",交付申請入力データ!$C$20:$C$1053,交付申請出力結果!$B68,交付申請入力データ!$B$20:$B$1053,交付申請出力結果!$C$65)/SUMIF(交付申請入力データ!M$20:M$1053,"対象",交付申請入力データ!$G$20:$G$1053),0)</f>
        <v>0</v>
      </c>
      <c r="F68" s="58">
        <f>IFERROR(交付申請入力データ!N$19*SUMIFS(交付申請入力データ!$G$20:$G$1053,交付申請入力データ!N$20:N$1053,"対象",交付申請入力データ!$C$20:$C$1053,交付申請出力結果!$B68,交付申請入力データ!$B$20:$B$1053,交付申請出力結果!$C$65)/SUMIF(交付申請入力データ!N$20:N$1053,"対象",交付申請入力データ!$G$20:$G$1053),0)</f>
        <v>0</v>
      </c>
      <c r="G68" s="58">
        <f>IFERROR(交付申請入力データ!O$19*SUMIFS(交付申請入力データ!$G$20:$G$1053,交付申請入力データ!O$20:O$1053,"対象",交付申請入力データ!$C$20:$C$1053,交付申請出力結果!$B68,交付申請入力データ!$B$20:$B$1053,交付申請出力結果!$C$65)/SUMIF(交付申請入力データ!O$20:O$1053,"対象",交付申請入力データ!$G$20:$G$1053),0)</f>
        <v>0</v>
      </c>
      <c r="H68" s="58">
        <f>IFERROR(交付申請入力データ!P$19*SUMIFS(交付申請入力データ!$G$20:$G$1053,交付申請入力データ!P$20:P$1053,"対象",交付申請入力データ!$C$20:$C$1053,交付申請出力結果!$B68,交付申請入力データ!$B$20:$B$1053,交付申請出力結果!$C$65)/SUMIF(交付申請入力データ!P$20:P$1053,"対象",交付申請入力データ!$G$20:$G$1053),0)</f>
        <v>0</v>
      </c>
      <c r="I68" s="58">
        <f>IFERROR(交付申請入力データ!Q$19*SUMIFS(交付申請入力データ!$G$20:$G$1053,交付申請入力データ!Q$20:Q$1053,"対象",交付申請入力データ!$C$20:$C$1053,交付申請出力結果!$B68,交付申請入力データ!$B$20:$B$1053,交付申請出力結果!$C$65)/SUMIF(交付申請入力データ!Q$20:Q$1053,"対象",交付申請入力データ!$G$20:$G$1053),0)</f>
        <v>0</v>
      </c>
      <c r="J68" s="58">
        <f>IFERROR(交付申請入力データ!R$19*SUMIFS(交付申請入力データ!$G$20:$G$1053,交付申請入力データ!R$20:R$1053,"対象",交付申請入力データ!$C$20:$C$1053,交付申請出力結果!$B68,交付申請入力データ!$B$20:$B$1053,交付申請出力結果!$C$65)/SUMIF(交付申請入力データ!R$20:R$1053,"対象",交付申請入力データ!$G$20:$G$1053),0)</f>
        <v>0</v>
      </c>
      <c r="K68" s="58">
        <f>IFERROR(交付申請入力データ!S$19*SUMIFS(交付申請入力データ!$G$20:$G$1053,交付申請入力データ!S$20:S$1053,"対象",交付申請入力データ!$C$20:$C$1053,交付申請出力結果!$B68,交付申請入力データ!$B$20:$B$1053,交付申請出力結果!$C$65)/SUMIF(交付申請入力データ!S$20:S$1053,"対象",交付申請入力データ!$G$20:$G$1053),0)</f>
        <v>0</v>
      </c>
      <c r="L68" s="58">
        <f>IFERROR(交付申請入力データ!T$19*SUMIFS(交付申請入力データ!$G$20:$G$1053,交付申請入力データ!T$20:T$1053,"対象",交付申請入力データ!$C$20:$C$1053,交付申請出力結果!$B68,交付申請入力データ!$B$20:$B$1053,交付申請出力結果!$C$65)/SUMIF(交付申請入力データ!T$20:T$1053,"対象",交付申請入力データ!$G$20:$G$1053),0)</f>
        <v>0</v>
      </c>
      <c r="M68" s="58">
        <f>IFERROR(交付申請入力データ!U$19*SUMIFS(交付申請入力データ!$G$20:$G$1053,交付申請入力データ!U$20:U$1053,"対象",交付申請入力データ!$C$20:$C$1053,交付申請出力結果!$B68,交付申請入力データ!$B$20:$B$1053,交付申請出力結果!$C$65)/SUMIF(交付申請入力データ!U$20:U$1053,"対象",交付申請入力データ!$G$20:$G$1053),0)</f>
        <v>0</v>
      </c>
      <c r="N68" s="58">
        <f>IFERROR(交付申請入力データ!Y$19*SUMIFS(交付申請入力データ!$G$20:$G$1053,交付申請入力データ!Y$20:Y$1053,"対象",交付申請入力データ!$C$20:$C$1053,交付申請出力結果!$B68,交付申請入力データ!$B$20:$B$1053,交付申請出力結果!$C$65)/SUMIF(交付申請入力データ!Y$20:Y$1053,"対象",交付申請入力データ!$G$20:$G$1053),0)</f>
        <v>0</v>
      </c>
      <c r="O68" s="58">
        <f>IFERROR(交付申請入力データ!Z$19*SUMIFS(交付申請入力データ!$G$20:$G$1053,交付申請入力データ!Z$20:Z$1053,"対象",交付申請入力データ!$C$20:$C$1053,交付申請出力結果!$B68,交付申請入力データ!$B$20:$B$1053,交付申請出力結果!$C$65)/SUMIF(交付申請入力データ!Z$20:Z$1053,"対象",交付申請入力データ!$G$20:$G$1053),0)</f>
        <v>0</v>
      </c>
      <c r="P68" s="58">
        <f>IFERROR(交付申請入力データ!AA$19*SUMIFS(交付申請入力データ!$G$20:$G$1053,交付申請入力データ!AA$20:AA$1053,"対象",交付申請入力データ!$C$20:$C$1053,交付申請出力結果!$B68,交付申請入力データ!$B$20:$B$1053,交付申請出力結果!$C$65)/SUMIF(交付申請入力データ!AA$20:AA$1053,"対象",交付申請入力データ!$G$20:$G$1053),0)</f>
        <v>0</v>
      </c>
      <c r="Q68" s="57">
        <f t="shared" ref="Q68:Q76" si="33">SUM(D68:P68)</f>
        <v>0</v>
      </c>
      <c r="R68" s="59">
        <f>IFERROR(VLOOKUP($C$65,交付申請入力データ!$B$9:$E$14,4,0),0)</f>
        <v>0</v>
      </c>
      <c r="S68" s="60">
        <f>ROUNDDOWN(Q68*R68,0)</f>
        <v>0</v>
      </c>
      <c r="T68" s="461"/>
    </row>
    <row r="69" spans="1:20">
      <c r="A69" s="459"/>
      <c r="B69" s="173" t="s">
        <v>169</v>
      </c>
      <c r="C69" s="56">
        <f>SUMIFS(交付申請入力データ!$G$20:$G$1053,交付申請入力データ!$C$20:$C$1053,B69,交付申請入力データ!$B$20:$B$1053,交付申請出力結果!$C$65)</f>
        <v>0</v>
      </c>
      <c r="D69" s="96">
        <f>SUMIFS(交付申請入力データ!$H$20:$H$1053,交付申請入力データ!$C$20:$C$1053,B69,交付申請入力データ!$B$20:$B$1053,交付申請出力結果!$C$65)</f>
        <v>0</v>
      </c>
      <c r="E69" s="96">
        <f>IFERROR(交付申請入力データ!M$19*SUMIFS(交付申請入力データ!$G$20:$G$1053,交付申請入力データ!M$20:M$1053,"対象",交付申請入力データ!$C$20:$C$1053,交付申請出力結果!$B69,交付申請入力データ!$B$20:$B$1053,交付申請出力結果!$C$65)/SUMIF(交付申請入力データ!M$20:M$1053,"対象",交付申請入力データ!$G$20:$G$1053),0)</f>
        <v>0</v>
      </c>
      <c r="F69" s="96">
        <f>IFERROR(交付申請入力データ!N$19*SUMIFS(交付申請入力データ!$G$20:$G$1053,交付申請入力データ!N$20:N$1053,"対象",交付申請入力データ!$C$20:$C$1053,交付申請出力結果!$B69,交付申請入力データ!$B$20:$B$1053,交付申請出力結果!$C$65)/SUMIF(交付申請入力データ!N$20:N$1053,"対象",交付申請入力データ!$G$20:$G$1053),0)</f>
        <v>0</v>
      </c>
      <c r="G69" s="96">
        <f>IFERROR(交付申請入力データ!O$19*SUMIFS(交付申請入力データ!$G$20:$G$1053,交付申請入力データ!O$20:O$1053,"対象",交付申請入力データ!$C$20:$C$1053,交付申請出力結果!$B69,交付申請入力データ!$B$20:$B$1053,交付申請出力結果!$C$65)/SUMIF(交付申請入力データ!O$20:O$1053,"対象",交付申請入力データ!$G$20:$G$1053),0)</f>
        <v>0</v>
      </c>
      <c r="H69" s="96">
        <f>IFERROR(交付申請入力データ!P$19*SUMIFS(交付申請入力データ!$G$20:$G$1053,交付申請入力データ!P$20:P$1053,"対象",交付申請入力データ!$C$20:$C$1053,交付申請出力結果!$B69,交付申請入力データ!$B$20:$B$1053,交付申請出力結果!$C$65)/SUMIF(交付申請入力データ!P$20:P$1053,"対象",交付申請入力データ!$G$20:$G$1053),0)</f>
        <v>0</v>
      </c>
      <c r="I69" s="96">
        <f>IFERROR(交付申請入力データ!Q$19*SUMIFS(交付申請入力データ!$G$20:$G$1053,交付申請入力データ!Q$20:Q$1053,"対象",交付申請入力データ!$C$20:$C$1053,交付申請出力結果!$B69,交付申請入力データ!$B$20:$B$1053,交付申請出力結果!$C$65)/SUMIF(交付申請入力データ!Q$20:Q$1053,"対象",交付申請入力データ!$G$20:$G$1053),0)</f>
        <v>0</v>
      </c>
      <c r="J69" s="96">
        <f>IFERROR(交付申請入力データ!R$19*SUMIFS(交付申請入力データ!$G$20:$G$1053,交付申請入力データ!R$20:R$1053,"対象",交付申請入力データ!$C$20:$C$1053,交付申請出力結果!$B69,交付申請入力データ!$B$20:$B$1053,交付申請出力結果!$C$65)/SUMIF(交付申請入力データ!R$20:R$1053,"対象",交付申請入力データ!$G$20:$G$1053),0)</f>
        <v>0</v>
      </c>
      <c r="K69" s="96">
        <f>IFERROR(交付申請入力データ!S$19*SUMIFS(交付申請入力データ!$G$20:$G$1053,交付申請入力データ!S$20:S$1053,"対象",交付申請入力データ!$C$20:$C$1053,交付申請出力結果!$B69,交付申請入力データ!$B$20:$B$1053,交付申請出力結果!$C$65)/SUMIF(交付申請入力データ!S$20:S$1053,"対象",交付申請入力データ!$G$20:$G$1053),0)</f>
        <v>0</v>
      </c>
      <c r="L69" s="57">
        <f>IFERROR(交付申請入力データ!T$19*SUMIFS(交付申請入力データ!$G$20:$G$1053,交付申請入力データ!T$20:T$1053,"対象",交付申請入力データ!$C$20:$C$1053,交付申請出力結果!$B69,交付申請入力データ!$B$20:$B$1053,交付申請出力結果!$C$65)/SUMIF(交付申請入力データ!T$20:T$1053,"対象",交付申請入力データ!$G$20:$G$1053),0)</f>
        <v>0</v>
      </c>
      <c r="M69" s="57">
        <f>IFERROR(交付申請入力データ!U$19*SUMIFS(交付申請入力データ!$G$20:$G$1053,交付申請入力データ!U$20:U$1053,"対象",交付申請入力データ!$C$20:$C$1053,交付申請出力結果!$B69,交付申請入力データ!$B$20:$B$1053,交付申請出力結果!$C$65)/SUMIF(交付申請入力データ!U$20:U$1053,"対象",交付申請入力データ!$G$20:$G$1053),0)</f>
        <v>0</v>
      </c>
      <c r="N69" s="96">
        <f>IFERROR(交付申請入力データ!Y$19*SUMIFS(交付申請入力データ!$G$20:$G$1053,交付申請入力データ!Y$20:Y$1053,"対象",交付申請入力データ!$C$20:$C$1053,交付申請出力結果!$B69,交付申請入力データ!$B$20:$B$1053,交付申請出力結果!$C$65)/SUMIF(交付申請入力データ!Y$20:Y$1053,"対象",交付申請入力データ!$G$20:$G$1053),0)</f>
        <v>0</v>
      </c>
      <c r="O69" s="96">
        <f>IFERROR(交付申請入力データ!Z$19*SUMIFS(交付申請入力データ!$G$20:$G$1053,交付申請入力データ!Z$20:Z$1053,"対象",交付申請入力データ!$C$20:$C$1053,交付申請出力結果!$B69,交付申請入力データ!$B$20:$B$1053,交付申請出力結果!$C$65)/SUMIF(交付申請入力データ!Z$20:Z$1053,"対象",交付申請入力データ!$G$20:$G$1053),0)</f>
        <v>0</v>
      </c>
      <c r="P69" s="96">
        <f>IFERROR(交付申請入力データ!AA$19*SUMIFS(交付申請入力データ!$G$20:$G$1053,交付申請入力データ!AA$20:AA$1053,"対象",交付申請入力データ!$C$20:$C$1053,交付申請出力結果!$B69,交付申請入力データ!$B$20:$B$1053,交付申請出力結果!$C$65)/SUMIF(交付申請入力データ!AA$20:AA$1053,"対象",交付申請入力データ!$G$20:$G$1053),0)</f>
        <v>0</v>
      </c>
      <c r="Q69" s="96">
        <f t="shared" si="33"/>
        <v>0</v>
      </c>
      <c r="R69" s="59">
        <f>IFERROR(VLOOKUP($C$65,交付申請入力データ!$B$9:$E$14,4,0),0)</f>
        <v>0</v>
      </c>
      <c r="S69" s="260">
        <f t="shared" ref="S69" si="34">ROUNDDOWN(Q69*R69,0)</f>
        <v>0</v>
      </c>
      <c r="T69" s="461"/>
    </row>
    <row r="70" spans="1:20">
      <c r="A70" s="459"/>
      <c r="B70" s="173" t="s">
        <v>178</v>
      </c>
      <c r="C70" s="71">
        <f>SUMIFS(交付申請入力データ!$G$20:$G$1053,交付申請入力データ!$C$20:$C$1053,B70,交付申請入力データ!$B$20:$B$1053,交付申請出力結果!$C$65)</f>
        <v>0</v>
      </c>
      <c r="D70" s="57">
        <f>SUMIFS(交付申請入力データ!$H$20:$H$1053,交付申請入力データ!$C$20:$C$1053,B70,交付申請入力データ!$B$20:$B$1053,交付申請出力結果!$C$65)</f>
        <v>0</v>
      </c>
      <c r="E70" s="58">
        <f>IFERROR(交付申請入力データ!M$19*SUMIFS(交付申請入力データ!$G$20:$G$1053,交付申請入力データ!M$20:M$1053,"対象",交付申請入力データ!$C$20:$C$1053,交付申請出力結果!$B70,交付申請入力データ!$B$20:$B$1053,交付申請出力結果!$C$65)/SUMIF(交付申請入力データ!M$20:M$1053,"対象",交付申請入力データ!$G$20:$G$1053),0)</f>
        <v>0</v>
      </c>
      <c r="F70" s="58">
        <f>IFERROR(交付申請入力データ!N$19*SUMIFS(交付申請入力データ!$G$20:$G$1053,交付申請入力データ!N$20:N$1053,"対象",交付申請入力データ!$C$20:$C$1053,交付申請出力結果!$B70,交付申請入力データ!$B$20:$B$1053,交付申請出力結果!$C$65)/SUMIF(交付申請入力データ!N$20:N$1053,"対象",交付申請入力データ!$G$20:$G$1053),0)</f>
        <v>0</v>
      </c>
      <c r="G70" s="58">
        <f>IFERROR(交付申請入力データ!O$19*SUMIFS(交付申請入力データ!$G$20:$G$1053,交付申請入力データ!O$20:O$1053,"対象",交付申請入力データ!$C$20:$C$1053,交付申請出力結果!$B70,交付申請入力データ!$B$20:$B$1053,交付申請出力結果!$C$65)/SUMIF(交付申請入力データ!O$20:O$1053,"対象",交付申請入力データ!$G$20:$G$1053),0)</f>
        <v>0</v>
      </c>
      <c r="H70" s="58">
        <f>IFERROR(交付申請入力データ!P$19*SUMIFS(交付申請入力データ!$G$20:$G$1053,交付申請入力データ!P$20:P$1053,"対象",交付申請入力データ!$C$20:$C$1053,交付申請出力結果!$B70,交付申請入力データ!$B$20:$B$1053,交付申請出力結果!$C$65)/SUMIF(交付申請入力データ!P$20:P$1053,"対象",交付申請入力データ!$G$20:$G$1053),0)</f>
        <v>0</v>
      </c>
      <c r="I70" s="58">
        <f>IFERROR(交付申請入力データ!Q$19*SUMIFS(交付申請入力データ!$G$20:$G$1053,交付申請入力データ!Q$20:Q$1053,"対象",交付申請入力データ!$C$20:$C$1053,交付申請出力結果!$B70,交付申請入力データ!$B$20:$B$1053,交付申請出力結果!$C$65)/SUMIF(交付申請入力データ!Q$20:Q$1053,"対象",交付申請入力データ!$G$20:$G$1053),0)</f>
        <v>0</v>
      </c>
      <c r="J70" s="58">
        <f>IFERROR(交付申請入力データ!R$19*SUMIFS(交付申請入力データ!$G$20:$G$1053,交付申請入力データ!R$20:R$1053,"対象",交付申請入力データ!$C$20:$C$1053,交付申請出力結果!$B70,交付申請入力データ!$B$20:$B$1053,交付申請出力結果!$C$65)/SUMIF(交付申請入力データ!R$20:R$1053,"対象",交付申請入力データ!$G$20:$G$1053),0)</f>
        <v>0</v>
      </c>
      <c r="K70" s="58">
        <f>IFERROR(交付申請入力データ!S$19*SUMIFS(交付申請入力データ!$G$20:$G$1053,交付申請入力データ!S$20:S$1053,"対象",交付申請入力データ!$C$20:$C$1053,交付申請出力結果!$B70,交付申請入力データ!$B$20:$B$1053,交付申請出力結果!$C$65)/SUMIF(交付申請入力データ!S$20:S$1053,"対象",交付申請入力データ!$G$20:$G$1053),0)</f>
        <v>0</v>
      </c>
      <c r="L70" s="58">
        <f>IFERROR(交付申請入力データ!T$19*SUMIFS(交付申請入力データ!$G$20:$G$1053,交付申請入力データ!T$20:T$1053,"対象",交付申請入力データ!$C$20:$C$1053,交付申請出力結果!$B70,交付申請入力データ!$B$20:$B$1053,交付申請出力結果!$C$65)/SUMIF(交付申請入力データ!T$20:T$1053,"対象",交付申請入力データ!$G$20:$G$1053),0)</f>
        <v>0</v>
      </c>
      <c r="M70" s="58">
        <f>IFERROR(交付申請入力データ!U$19*SUMIFS(交付申請入力データ!$G$20:$G$1053,交付申請入力データ!U$20:U$1053,"対象",交付申請入力データ!$C$20:$C$1053,交付申請出力結果!$B70,交付申請入力データ!$B$20:$B$1053,交付申請出力結果!$C$65)/SUMIF(交付申請入力データ!U$20:U$1053,"対象",交付申請入力データ!$G$20:$G$1053),0)</f>
        <v>0</v>
      </c>
      <c r="N70" s="58">
        <f>IFERROR(交付申請入力データ!Y$19*SUMIFS(交付申請入力データ!$G$20:$G$1053,交付申請入力データ!Y$20:Y$1053,"対象",交付申請入力データ!$C$20:$C$1053,交付申請出力結果!$B70,交付申請入力データ!$B$20:$B$1053,交付申請出力結果!$C$65)/SUMIF(交付申請入力データ!Y$20:Y$1053,"対象",交付申請入力データ!$G$20:$G$1053),0)</f>
        <v>0</v>
      </c>
      <c r="O70" s="58">
        <f>IFERROR(交付申請入力データ!Z$19*SUMIFS(交付申請入力データ!$G$20:$G$1053,交付申請入力データ!Z$20:Z$1053,"対象",交付申請入力データ!$C$20:$C$1053,交付申請出力結果!$B70,交付申請入力データ!$B$20:$B$1053,交付申請出力結果!$C$65)/SUMIF(交付申請入力データ!Z$20:Z$1053,"対象",交付申請入力データ!$G$20:$G$1053),0)</f>
        <v>0</v>
      </c>
      <c r="P70" s="58">
        <f>IFERROR(交付申請入力データ!AA$19*SUMIFS(交付申請入力データ!$G$20:$G$1053,交付申請入力データ!AA$20:AA$1053,"対象",交付申請入力データ!$C$20:$C$1053,交付申請出力結果!$B70,交付申請入力データ!$B$20:$B$1053,交付申請出力結果!$C$65)/SUMIF(交付申請入力データ!AA$20:AA$1053,"対象",交付申請入力データ!$G$20:$G$1053),0)</f>
        <v>0</v>
      </c>
      <c r="Q70" s="57">
        <f t="shared" si="33"/>
        <v>0</v>
      </c>
      <c r="R70" s="59">
        <f>IFERROR(VLOOKUP($C$65,交付申請入力データ!$B$9:$E$14,4,0),0)</f>
        <v>0</v>
      </c>
      <c r="S70" s="60">
        <f>ROUNDDOWN(Q70*R70,0)</f>
        <v>0</v>
      </c>
      <c r="T70" s="461"/>
    </row>
    <row r="71" spans="1:20">
      <c r="A71" s="459"/>
      <c r="B71" s="173" t="s">
        <v>170</v>
      </c>
      <c r="C71" s="71">
        <f>SUMIFS(交付申請入力データ!$G$20:$G$1053,交付申請入力データ!$C$20:$C$1053,B71,交付申請入力データ!$B$20:$B$1053,交付申請出力結果!$C$65)</f>
        <v>0</v>
      </c>
      <c r="D71" s="57">
        <f>SUMIFS(交付申請入力データ!$H$20:$H$1053,交付申請入力データ!$C$20:$C$1053,B71,交付申請入力データ!$B$20:$B$1053,交付申請出力結果!$C$65)</f>
        <v>0</v>
      </c>
      <c r="E71" s="58">
        <f>IFERROR(交付申請入力データ!M$19*SUMIFS(交付申請入力データ!$G$20:$G$1053,交付申請入力データ!M$20:M$1053,"対象",交付申請入力データ!$C$20:$C$1053,交付申請出力結果!$B71,交付申請入力データ!$B$20:$B$1053,交付申請出力結果!$C$65)/SUMIF(交付申請入力データ!M$20:M$1053,"対象",交付申請入力データ!$G$20:$G$1053),0)</f>
        <v>0</v>
      </c>
      <c r="F71" s="58">
        <f>IFERROR(交付申請入力データ!N$19*SUMIFS(交付申請入力データ!$G$20:$G$1053,交付申請入力データ!N$20:N$1053,"対象",交付申請入力データ!$C$20:$C$1053,交付申請出力結果!$B71,交付申請入力データ!$B$20:$B$1053,交付申請出力結果!$C$65)/SUMIF(交付申請入力データ!N$20:N$1053,"対象",交付申請入力データ!$G$20:$G$1053),0)</f>
        <v>0</v>
      </c>
      <c r="G71" s="58">
        <f>IFERROR(交付申請入力データ!O$19*SUMIFS(交付申請入力データ!$G$20:$G$1053,交付申請入力データ!O$20:O$1053,"対象",交付申請入力データ!$C$20:$C$1053,交付申請出力結果!$B71,交付申請入力データ!$B$20:$B$1053,交付申請出力結果!$C$65)/SUMIF(交付申請入力データ!O$20:O$1053,"対象",交付申請入力データ!$G$20:$G$1053),0)</f>
        <v>0</v>
      </c>
      <c r="H71" s="58">
        <f>IFERROR(交付申請入力データ!P$19*SUMIFS(交付申請入力データ!$G$20:$G$1053,交付申請入力データ!P$20:P$1053,"対象",交付申請入力データ!$C$20:$C$1053,交付申請出力結果!$B71,交付申請入力データ!$B$20:$B$1053,交付申請出力結果!$C$65)/SUMIF(交付申請入力データ!P$20:P$1053,"対象",交付申請入力データ!$G$20:$G$1053),0)</f>
        <v>0</v>
      </c>
      <c r="I71" s="58">
        <f>IFERROR(交付申請入力データ!Q$19*SUMIFS(交付申請入力データ!$G$20:$G$1053,交付申請入力データ!Q$20:Q$1053,"対象",交付申請入力データ!$C$20:$C$1053,交付申請出力結果!$B71,交付申請入力データ!$B$20:$B$1053,交付申請出力結果!$C$65)/SUMIF(交付申請入力データ!Q$20:Q$1053,"対象",交付申請入力データ!$G$20:$G$1053),0)</f>
        <v>0</v>
      </c>
      <c r="J71" s="58">
        <f>IFERROR(交付申請入力データ!R$19*SUMIFS(交付申請入力データ!$G$20:$G$1053,交付申請入力データ!R$20:R$1053,"対象",交付申請入力データ!$C$20:$C$1053,交付申請出力結果!$B71,交付申請入力データ!$B$20:$B$1053,交付申請出力結果!$C$65)/SUMIF(交付申請入力データ!R$20:R$1053,"対象",交付申請入力データ!$G$20:$G$1053),0)</f>
        <v>0</v>
      </c>
      <c r="K71" s="58">
        <f>IFERROR(交付申請入力データ!S$19*SUMIFS(交付申請入力データ!$G$20:$G$1053,交付申請入力データ!S$20:S$1053,"対象",交付申請入力データ!$C$20:$C$1053,交付申請出力結果!$B71,交付申請入力データ!$B$20:$B$1053,交付申請出力結果!$C$65)/SUMIF(交付申請入力データ!S$20:S$1053,"対象",交付申請入力データ!$G$20:$G$1053),0)</f>
        <v>0</v>
      </c>
      <c r="L71" s="58">
        <f>IFERROR(交付申請入力データ!T$19*SUMIFS(交付申請入力データ!$G$20:$G$1053,交付申請入力データ!T$20:T$1053,"対象",交付申請入力データ!$C$20:$C$1053,交付申請出力結果!$B71,交付申請入力データ!$B$20:$B$1053,交付申請出力結果!$C$65)/SUMIF(交付申請入力データ!T$20:T$1053,"対象",交付申請入力データ!$G$20:$G$1053),0)</f>
        <v>0</v>
      </c>
      <c r="M71" s="58">
        <f>IFERROR(交付申請入力データ!U$19*SUMIFS(交付申請入力データ!$G$20:$G$1053,交付申請入力データ!U$20:U$1053,"対象",交付申請入力データ!$C$20:$C$1053,交付申請出力結果!$B71,交付申請入力データ!$B$20:$B$1053,交付申請出力結果!$C$65)/SUMIF(交付申請入力データ!U$20:U$1053,"対象",交付申請入力データ!$G$20:$G$1053),0)</f>
        <v>0</v>
      </c>
      <c r="N71" s="58">
        <f>IFERROR(交付申請入力データ!Y$19*SUMIFS(交付申請入力データ!$G$20:$G$1053,交付申請入力データ!Y$20:Y$1053,"対象",交付申請入力データ!$C$20:$C$1053,交付申請出力結果!$B71,交付申請入力データ!$B$20:$B$1053,交付申請出力結果!$C$65)/SUMIF(交付申請入力データ!Y$20:Y$1053,"対象",交付申請入力データ!$G$20:$G$1053),0)</f>
        <v>0</v>
      </c>
      <c r="O71" s="58">
        <f>IFERROR(交付申請入力データ!Z$19*SUMIFS(交付申請入力データ!$G$20:$G$1053,交付申請入力データ!Z$20:Z$1053,"対象",交付申請入力データ!$C$20:$C$1053,交付申請出力結果!$B71,交付申請入力データ!$B$20:$B$1053,交付申請出力結果!$C$65)/SUMIF(交付申請入力データ!Z$20:Z$1053,"対象",交付申請入力データ!$G$20:$G$1053),0)</f>
        <v>0</v>
      </c>
      <c r="P71" s="58">
        <f>IFERROR(交付申請入力データ!AA$19*SUMIFS(交付申請入力データ!$G$20:$G$1053,交付申請入力データ!AA$20:AA$1053,"対象",交付申請入力データ!$C$20:$C$1053,交付申請出力結果!$B71,交付申請入力データ!$B$20:$B$1053,交付申請出力結果!$C$65)/SUMIF(交付申請入力データ!AA$20:AA$1053,"対象",交付申請入力データ!$G$20:$G$1053),0)</f>
        <v>0</v>
      </c>
      <c r="Q71" s="57">
        <f t="shared" si="33"/>
        <v>0</v>
      </c>
      <c r="R71" s="59">
        <f>IFERROR(VLOOKUP($C$65,交付申請入力データ!$B$9:$E$14,4,0),0)</f>
        <v>0</v>
      </c>
      <c r="S71" s="60">
        <f t="shared" ref="S71:S77" si="35">ROUNDDOWN(Q71*R71,0)</f>
        <v>0</v>
      </c>
      <c r="T71" s="461"/>
    </row>
    <row r="72" spans="1:20">
      <c r="A72" s="459"/>
      <c r="B72" s="173" t="s">
        <v>171</v>
      </c>
      <c r="C72" s="71">
        <f>SUMIFS(交付申請入力データ!$G$20:$G$1053,交付申請入力データ!$C$20:$C$1053,B72,交付申請入力データ!$B$20:$B$1053,交付申請出力結果!$C$65)</f>
        <v>0</v>
      </c>
      <c r="D72" s="57">
        <f>SUMIFS(交付申請入力データ!$H$20:$H$1053,交付申請入力データ!$C$20:$C$1053,B72,交付申請入力データ!$B$20:$B$1053,交付申請出力結果!$C$65)</f>
        <v>0</v>
      </c>
      <c r="E72" s="58">
        <f>IFERROR(交付申請入力データ!M$19*SUMIFS(交付申請入力データ!$G$20:$G$1053,交付申請入力データ!M$20:M$1053,"対象",交付申請入力データ!$C$20:$C$1053,交付申請出力結果!$B72,交付申請入力データ!$B$20:$B$1053,交付申請出力結果!$C$65)/SUMIF(交付申請入力データ!M$20:M$1053,"対象",交付申請入力データ!$G$20:$G$1053),0)</f>
        <v>0</v>
      </c>
      <c r="F72" s="58">
        <f>IFERROR(交付申請入力データ!N$19*SUMIFS(交付申請入力データ!$G$20:$G$1053,交付申請入力データ!N$20:N$1053,"対象",交付申請入力データ!$C$20:$C$1053,交付申請出力結果!$B72,交付申請入力データ!$B$20:$B$1053,交付申請出力結果!$C$65)/SUMIF(交付申請入力データ!N$20:N$1053,"対象",交付申請入力データ!$G$20:$G$1053),0)</f>
        <v>0</v>
      </c>
      <c r="G72" s="58">
        <f>IFERROR(交付申請入力データ!O$19*SUMIFS(交付申請入力データ!$G$20:$G$1053,交付申請入力データ!O$20:O$1053,"対象",交付申請入力データ!$C$20:$C$1053,交付申請出力結果!$B72,交付申請入力データ!$B$20:$B$1053,交付申請出力結果!$C$65)/SUMIF(交付申請入力データ!O$20:O$1053,"対象",交付申請入力データ!$G$20:$G$1053),0)</f>
        <v>0</v>
      </c>
      <c r="H72" s="58">
        <f>IFERROR(交付申請入力データ!P$19*SUMIFS(交付申請入力データ!$G$20:$G$1053,交付申請入力データ!P$20:P$1053,"対象",交付申請入力データ!$C$20:$C$1053,交付申請出力結果!$B72,交付申請入力データ!$B$20:$B$1053,交付申請出力結果!$C$65)/SUMIF(交付申請入力データ!P$20:P$1053,"対象",交付申請入力データ!$G$20:$G$1053),0)</f>
        <v>0</v>
      </c>
      <c r="I72" s="58">
        <f>IFERROR(交付申請入力データ!Q$19*SUMIFS(交付申請入力データ!$G$20:$G$1053,交付申請入力データ!Q$20:Q$1053,"対象",交付申請入力データ!$C$20:$C$1053,交付申請出力結果!$B72,交付申請入力データ!$B$20:$B$1053,交付申請出力結果!$C$65)/SUMIF(交付申請入力データ!Q$20:Q$1053,"対象",交付申請入力データ!$G$20:$G$1053),0)</f>
        <v>0</v>
      </c>
      <c r="J72" s="58">
        <f>IFERROR(交付申請入力データ!R$19*SUMIFS(交付申請入力データ!$G$20:$G$1053,交付申請入力データ!R$20:R$1053,"対象",交付申請入力データ!$C$20:$C$1053,交付申請出力結果!$B72,交付申請入力データ!$B$20:$B$1053,交付申請出力結果!$C$65)/SUMIF(交付申請入力データ!R$20:R$1053,"対象",交付申請入力データ!$G$20:$G$1053),0)</f>
        <v>0</v>
      </c>
      <c r="K72" s="58">
        <f>IFERROR(交付申請入力データ!S$19*SUMIFS(交付申請入力データ!$G$20:$G$1053,交付申請入力データ!S$20:S$1053,"対象",交付申請入力データ!$C$20:$C$1053,交付申請出力結果!$B72,交付申請入力データ!$B$20:$B$1053,交付申請出力結果!$C$65)/SUMIF(交付申請入力データ!S$20:S$1053,"対象",交付申請入力データ!$G$20:$G$1053),0)</f>
        <v>0</v>
      </c>
      <c r="L72" s="58">
        <f>IFERROR(交付申請入力データ!T$19*SUMIFS(交付申請入力データ!$G$20:$G$1053,交付申請入力データ!T$20:T$1053,"対象",交付申請入力データ!$C$20:$C$1053,交付申請出力結果!$B72,交付申請入力データ!$B$20:$B$1053,交付申請出力結果!$C$65)/SUMIF(交付申請入力データ!T$20:T$1053,"対象",交付申請入力データ!$G$20:$G$1053),0)</f>
        <v>0</v>
      </c>
      <c r="M72" s="58">
        <f>IFERROR(交付申請入力データ!U$19*SUMIFS(交付申請入力データ!$G$20:$G$1053,交付申請入力データ!U$20:U$1053,"対象",交付申請入力データ!$C$20:$C$1053,交付申請出力結果!$B72,交付申請入力データ!$B$20:$B$1053,交付申請出力結果!$C$65)/SUMIF(交付申請入力データ!U$20:U$1053,"対象",交付申請入力データ!$G$20:$G$1053),0)</f>
        <v>0</v>
      </c>
      <c r="N72" s="58">
        <f>IFERROR(交付申請入力データ!Y$19*SUMIFS(交付申請入力データ!$G$20:$G$1053,交付申請入力データ!Y$20:Y$1053,"対象",交付申請入力データ!$C$20:$C$1053,交付申請出力結果!$B72,交付申請入力データ!$B$20:$B$1053,交付申請出力結果!$C$65)/SUMIF(交付申請入力データ!Y$20:Y$1053,"対象",交付申請入力データ!$G$20:$G$1053),0)</f>
        <v>0</v>
      </c>
      <c r="O72" s="58">
        <f>IFERROR(交付申請入力データ!Z$19*SUMIFS(交付申請入力データ!$G$20:$G$1053,交付申請入力データ!Z$20:Z$1053,"対象",交付申請入力データ!$C$20:$C$1053,交付申請出力結果!$B72,交付申請入力データ!$B$20:$B$1053,交付申請出力結果!$C$65)/SUMIF(交付申請入力データ!Z$20:Z$1053,"対象",交付申請入力データ!$G$20:$G$1053),0)</f>
        <v>0</v>
      </c>
      <c r="P72" s="58">
        <f>IFERROR(交付申請入力データ!AA$19*SUMIFS(交付申請入力データ!$G$20:$G$1053,交付申請入力データ!AA$20:AA$1053,"対象",交付申請入力データ!$C$20:$C$1053,交付申請出力結果!$B72,交付申請入力データ!$B$20:$B$1053,交付申請出力結果!$C$65)/SUMIF(交付申請入力データ!AA$20:AA$1053,"対象",交付申請入力データ!$G$20:$G$1053),0)</f>
        <v>0</v>
      </c>
      <c r="Q72" s="57">
        <f t="shared" si="33"/>
        <v>0</v>
      </c>
      <c r="R72" s="59">
        <f>IFERROR(VLOOKUP($C$65,交付申請入力データ!$B$9:$E$14,4,0),0)</f>
        <v>0</v>
      </c>
      <c r="S72" s="60">
        <f t="shared" si="35"/>
        <v>0</v>
      </c>
      <c r="T72" s="461"/>
    </row>
    <row r="73" spans="1:20">
      <c r="A73" s="459"/>
      <c r="B73" s="173" t="s">
        <v>173</v>
      </c>
      <c r="C73" s="56">
        <f>SUMIFS(交付申請入力データ!$G$20:$G$1053,交付申請入力データ!$C$20:$C$1053,B73,交付申請入力データ!$B$20:$B$1053,交付申請出力結果!$C$65)</f>
        <v>0</v>
      </c>
      <c r="D73" s="57">
        <f>SUMIFS(交付申請入力データ!$H$20:$H$1053,交付申請入力データ!$C$20:$C$1053,B73,交付申請入力データ!$B$20:$B$1053,交付申請出力結果!$C$65)</f>
        <v>0</v>
      </c>
      <c r="E73" s="58">
        <f>IFERROR(交付申請入力データ!M$19*SUMIFS(交付申請入力データ!$G$20:$G$1053,交付申請入力データ!M$20:M$1053,"対象",交付申請入力データ!$C$20:$C$1053,交付申請出力結果!$B73,交付申請入力データ!$B$20:$B$1053,交付申請出力結果!$C$65)/SUMIF(交付申請入力データ!M$20:M$1053,"対象",交付申請入力データ!$G$20:$G$1053),0)</f>
        <v>0</v>
      </c>
      <c r="F73" s="58">
        <f>IFERROR(交付申請入力データ!N$19*SUMIFS(交付申請入力データ!$G$20:$G$1053,交付申請入力データ!N$20:N$1053,"対象",交付申請入力データ!$C$20:$C$1053,交付申請出力結果!$B73,交付申請入力データ!$B$20:$B$1053,交付申請出力結果!$C$65)/SUMIF(交付申請入力データ!N$20:N$1053,"対象",交付申請入力データ!$G$20:$G$1053),0)</f>
        <v>0</v>
      </c>
      <c r="G73" s="58">
        <f>IFERROR(交付申請入力データ!O$19*SUMIFS(交付申請入力データ!$G$20:$G$1053,交付申請入力データ!O$20:O$1053,"対象",交付申請入力データ!$C$20:$C$1053,交付申請出力結果!$B73,交付申請入力データ!$B$20:$B$1053,交付申請出力結果!$C$65)/SUMIF(交付申請入力データ!O$20:O$1053,"対象",交付申請入力データ!$G$20:$G$1053),0)</f>
        <v>0</v>
      </c>
      <c r="H73" s="58">
        <f>IFERROR(交付申請入力データ!P$19*SUMIFS(交付申請入力データ!$G$20:$G$1053,交付申請入力データ!P$20:P$1053,"対象",交付申請入力データ!$C$20:$C$1053,交付申請出力結果!$B73,交付申請入力データ!$B$20:$B$1053,交付申請出力結果!$C$65)/SUMIF(交付申請入力データ!P$20:P$1053,"対象",交付申請入力データ!$G$20:$G$1053),0)</f>
        <v>0</v>
      </c>
      <c r="I73" s="58">
        <f>IFERROR(交付申請入力データ!Q$19*SUMIFS(交付申請入力データ!$G$20:$G$1053,交付申請入力データ!Q$20:Q$1053,"対象",交付申請入力データ!$C$20:$C$1053,交付申請出力結果!$B73,交付申請入力データ!$B$20:$B$1053,交付申請出力結果!$C$65)/SUMIF(交付申請入力データ!Q$20:Q$1053,"対象",交付申請入力データ!$G$20:$G$1053),0)</f>
        <v>0</v>
      </c>
      <c r="J73" s="58">
        <f>IFERROR(交付申請入力データ!R$19*SUMIFS(交付申請入力データ!$G$20:$G$1053,交付申請入力データ!R$20:R$1053,"対象",交付申請入力データ!$C$20:$C$1053,交付申請出力結果!$B73,交付申請入力データ!$B$20:$B$1053,交付申請出力結果!$C$65)/SUMIF(交付申請入力データ!R$20:R$1053,"対象",交付申請入力データ!$G$20:$G$1053),0)</f>
        <v>0</v>
      </c>
      <c r="K73" s="58">
        <f>IFERROR(交付申請入力データ!S$19*SUMIFS(交付申請入力データ!$G$20:$G$1053,交付申請入力データ!S$20:S$1053,"対象",交付申請入力データ!$C$20:$C$1053,交付申請出力結果!$B73,交付申請入力データ!$B$20:$B$1053,交付申請出力結果!$C$65)/SUMIF(交付申請入力データ!S$20:S$1053,"対象",交付申請入力データ!$G$20:$G$1053),0)</f>
        <v>0</v>
      </c>
      <c r="L73" s="58">
        <f>IFERROR(交付申請入力データ!T$19*SUMIFS(交付申請入力データ!$G$20:$G$1053,交付申請入力データ!T$20:T$1053,"対象",交付申請入力データ!$C$20:$C$1053,交付申請出力結果!$B73,交付申請入力データ!$B$20:$B$1053,交付申請出力結果!$C$65)/SUMIF(交付申請入力データ!T$20:T$1053,"対象",交付申請入力データ!$G$20:$G$1053),0)</f>
        <v>0</v>
      </c>
      <c r="M73" s="58">
        <f>IFERROR(交付申請入力データ!U$19*SUMIFS(交付申請入力データ!$G$20:$G$1053,交付申請入力データ!U$20:U$1053,"対象",交付申請入力データ!$C$20:$C$1053,交付申請出力結果!$B73,交付申請入力データ!$B$20:$B$1053,交付申請出力結果!$C$65)/SUMIF(交付申請入力データ!U$20:U$1053,"対象",交付申請入力データ!$G$20:$G$1053),0)</f>
        <v>0</v>
      </c>
      <c r="N73" s="57">
        <f>IFERROR(交付申請入力データ!Y$19*SUMIFS(交付申請入力データ!$G$20:$G$1053,交付申請入力データ!Y$20:Y$1053,"対象",交付申請入力データ!$C$20:$C$1053,交付申請出力結果!$B73,交付申請入力データ!$B$20:$B$1053,交付申請出力結果!$C$65)/SUMIF(交付申請入力データ!Y$20:Y$1053,"対象",交付申請入力データ!$G$20:$G$1053),0)</f>
        <v>0</v>
      </c>
      <c r="O73" s="57">
        <f>IFERROR(交付申請入力データ!Z$19*SUMIFS(交付申請入力データ!$G$20:$G$1053,交付申請入力データ!Z$20:Z$1053,"対象",交付申請入力データ!$C$20:$C$1053,交付申請出力結果!$B73,交付申請入力データ!$B$20:$B$1053,交付申請出力結果!$C$65)/SUMIF(交付申請入力データ!Z$20:Z$1053,"対象",交付申請入力データ!$G$20:$G$1053),0)</f>
        <v>0</v>
      </c>
      <c r="P73" s="57">
        <f>IFERROR(交付申請入力データ!AA$19*SUMIFS(交付申請入力データ!$G$20:$G$1053,交付申請入力データ!AA$20:AA$1053,"対象",交付申請入力データ!$C$20:$C$1053,交付申請出力結果!$B73,交付申請入力データ!$B$20:$B$1053,交付申請出力結果!$C$65)/SUMIF(交付申請入力データ!AA$20:AA$1053,"対象",交付申請入力データ!$G$20:$G$1053),0)</f>
        <v>0</v>
      </c>
      <c r="Q73" s="57">
        <f t="shared" si="33"/>
        <v>0</v>
      </c>
      <c r="R73" s="59">
        <f>IFERROR(VLOOKUP($C$65,交付申請入力データ!$B$9:$E$14,4,0),0)</f>
        <v>0</v>
      </c>
      <c r="S73" s="60">
        <f t="shared" si="35"/>
        <v>0</v>
      </c>
      <c r="T73" s="461"/>
    </row>
    <row r="74" spans="1:20">
      <c r="A74" s="459"/>
      <c r="B74" s="173" t="s">
        <v>17</v>
      </c>
      <c r="C74" s="56">
        <f>SUMIFS(交付申請入力データ!$G$20:$G$1053,交付申請入力データ!$C$20:$C$1053,B74,交付申請入力データ!$B$20:$B$1053,交付申請出力結果!$C$65)</f>
        <v>0</v>
      </c>
      <c r="D74" s="96">
        <f>SUMIFS(交付申請入力データ!$H$20:$H$1053,交付申請入力データ!$C$20:$C$1053,B74,交付申請入力データ!$B$20:$B$1053,交付申請出力結果!$C$65)</f>
        <v>0</v>
      </c>
      <c r="E74" s="96">
        <f>IFERROR(交付申請入力データ!M$19*SUMIFS(交付申請入力データ!$G$20:$G$1053,交付申請入力データ!M$20:M$1053,"対象",交付申請入力データ!$C$20:$C$1053,交付申請出力結果!$B74,交付申請入力データ!$B$20:$B$1053,交付申請出力結果!$C$65)/SUMIF(交付申請入力データ!M$20:M$1053,"対象",交付申請入力データ!$G$20:$G$1053),0)</f>
        <v>0</v>
      </c>
      <c r="F74" s="96">
        <f>IFERROR(交付申請入力データ!N$19*SUMIFS(交付申請入力データ!$G$20:$G$1053,交付申請入力データ!N$20:N$1053,"対象",交付申請入力データ!$C$20:$C$1053,交付申請出力結果!$B74,交付申請入力データ!$B$20:$B$1053,交付申請出力結果!$C$65)/SUMIF(交付申請入力データ!N$20:N$1053,"対象",交付申請入力データ!$G$20:$G$1053),0)</f>
        <v>0</v>
      </c>
      <c r="G74" s="96">
        <f>IFERROR(交付申請入力データ!O$19*SUMIFS(交付申請入力データ!$G$20:$G$1053,交付申請入力データ!O$20:O$1053,"対象",交付申請入力データ!$C$20:$C$1053,交付申請出力結果!$B74,交付申請入力データ!$B$20:$B$1053,交付申請出力結果!$C$65)/SUMIF(交付申請入力データ!O$20:O$1053,"対象",交付申請入力データ!$G$20:$G$1053),0)</f>
        <v>0</v>
      </c>
      <c r="H74" s="96">
        <f>IFERROR(交付申請入力データ!P$19*SUMIFS(交付申請入力データ!$G$20:$G$1053,交付申請入力データ!P$20:P$1053,"対象",交付申請入力データ!$C$20:$C$1053,交付申請出力結果!$B74,交付申請入力データ!$B$20:$B$1053,交付申請出力結果!$C$65)/SUMIF(交付申請入力データ!P$20:P$1053,"対象",交付申請入力データ!$G$20:$G$1053),0)</f>
        <v>0</v>
      </c>
      <c r="I74" s="96">
        <f>IFERROR(交付申請入力データ!Q$19*SUMIFS(交付申請入力データ!$G$20:$G$1053,交付申請入力データ!Q$20:Q$1053,"対象",交付申請入力データ!$C$20:$C$1053,交付申請出力結果!$B74,交付申請入力データ!$B$20:$B$1053,交付申請出力結果!$C$65)/SUMIF(交付申請入力データ!Q$20:Q$1053,"対象",交付申請入力データ!$G$20:$G$1053),0)</f>
        <v>0</v>
      </c>
      <c r="J74" s="96">
        <f>IFERROR(交付申請入力データ!R$19*SUMIFS(交付申請入力データ!$G$20:$G$1053,交付申請入力データ!R$20:R$1053,"対象",交付申請入力データ!$C$20:$C$1053,交付申請出力結果!$B74,交付申請入力データ!$B$20:$B$1053,交付申請出力結果!$C$65)/SUMIF(交付申請入力データ!R$20:R$1053,"対象",交付申請入力データ!$G$20:$G$1053),0)</f>
        <v>0</v>
      </c>
      <c r="K74" s="96">
        <f>IFERROR(交付申請入力データ!S$19*SUMIFS(交付申請入力データ!$G$20:$G$1053,交付申請入力データ!S$20:S$1053,"対象",交付申請入力データ!$C$20:$C$1053,交付申請出力結果!$B74,交付申請入力データ!$B$20:$B$1053,交付申請出力結果!$C$65)/SUMIF(交付申請入力データ!S$20:S$1053,"対象",交付申請入力データ!$G$20:$G$1053),0)</f>
        <v>0</v>
      </c>
      <c r="L74" s="57">
        <f>IFERROR(交付申請入力データ!T$19*SUMIFS(交付申請入力データ!$G$20:$G$1053,交付申請入力データ!T$20:T$1053,"対象",交付申請入力データ!$C$20:$C$1053,交付申請出力結果!$B74,交付申請入力データ!$B$20:$B$1053,交付申請出力結果!$C$65)/SUMIF(交付申請入力データ!T$20:T$1053,"対象",交付申請入力データ!$G$20:$G$1053),0)</f>
        <v>0</v>
      </c>
      <c r="M74" s="57">
        <f>IFERROR(交付申請入力データ!U$19*SUMIFS(交付申請入力データ!$G$20:$G$1053,交付申請入力データ!U$20:U$1053,"対象",交付申請入力データ!$C$20:$C$1053,交付申請出力結果!$B74,交付申請入力データ!$B$20:$B$1053,交付申請出力結果!$C$65)/SUMIF(交付申請入力データ!U$20:U$1053,"対象",交付申請入力データ!$G$20:$G$1053),0)</f>
        <v>0</v>
      </c>
      <c r="N74" s="96">
        <f>IFERROR(交付申請入力データ!Y$19*SUMIFS(交付申請入力データ!$G$20:$G$1053,交付申請入力データ!Y$20:Y$1053,"対象",交付申請入力データ!$C$20:$C$1053,交付申請出力結果!$B74,交付申請入力データ!$B$20:$B$1053,交付申請出力結果!$C$65)/SUMIF(交付申請入力データ!Y$20:Y$1053,"対象",交付申請入力データ!$G$20:$G$1053),0)</f>
        <v>0</v>
      </c>
      <c r="O74" s="96">
        <f>IFERROR(交付申請入力データ!Z$19*SUMIFS(交付申請入力データ!$G$20:$G$1053,交付申請入力データ!Z$20:Z$1053,"対象",交付申請入力データ!$C$20:$C$1053,交付申請出力結果!$B74,交付申請入力データ!$B$20:$B$1053,交付申請出力結果!$C$65)/SUMIF(交付申請入力データ!Z$20:Z$1053,"対象",交付申請入力データ!$G$20:$G$1053),0)</f>
        <v>0</v>
      </c>
      <c r="P74" s="96">
        <f>IFERROR(交付申請入力データ!AA$19*SUMIFS(交付申請入力データ!$G$20:$G$1053,交付申請入力データ!AA$20:AA$1053,"対象",交付申請入力データ!$C$20:$C$1053,交付申請出力結果!$B74,交付申請入力データ!$B$20:$B$1053,交付申請出力結果!$C$65)/SUMIF(交付申請入力データ!AA$20:AA$1053,"対象",交付申請入力データ!$G$20:$G$1053),0)</f>
        <v>0</v>
      </c>
      <c r="Q74" s="96">
        <f t="shared" ref="Q74" si="36">SUM(D74:P74)</f>
        <v>0</v>
      </c>
      <c r="R74" s="59">
        <f>IFERROR(VLOOKUP($C$65,交付申請入力データ!$B$9:$E$14,4,0),0)</f>
        <v>0</v>
      </c>
      <c r="S74" s="260">
        <f t="shared" ref="S74" si="37">ROUNDDOWN(Q74*R74,0)</f>
        <v>0</v>
      </c>
      <c r="T74" s="461"/>
    </row>
    <row r="75" spans="1:20" ht="19.5" thickBot="1">
      <c r="A75" s="459"/>
      <c r="B75" s="211" t="s">
        <v>175</v>
      </c>
      <c r="C75" s="212">
        <f>SUMIFS(交付申請入力データ!$G$20:$G$1053,交付申請入力データ!$C$20:$C$1053,B75,交付申請入力データ!$B$20:$B$1053,交付申請出力結果!$C$65)</f>
        <v>0</v>
      </c>
      <c r="D75" s="225">
        <f>SUMIFS(交付申請入力データ!$H$20:$H$1053,交付申請入力データ!$C$20:$C$1053,B75,交付申請入力データ!$B$20:$B$1053,交付申請出力結果!$C$65)</f>
        <v>0</v>
      </c>
      <c r="E75" s="225">
        <f>IFERROR(交付申請入力データ!M$19*SUMIFS(交付申請入力データ!$G$20:$G$1053,交付申請入力データ!M$20:M$1053,"対象",交付申請入力データ!$C$20:$C$1053,交付申請出力結果!$B75,交付申請入力データ!$B$20:$B$1053,交付申請出力結果!$C$65)/SUMIF(交付申請入力データ!M$20:M$1053,"対象",交付申請入力データ!$G$20:$G$1053),0)</f>
        <v>0</v>
      </c>
      <c r="F75" s="225">
        <f>IFERROR(交付申請入力データ!N$19*SUMIFS(交付申請入力データ!$G$20:$G$1053,交付申請入力データ!N$20:N$1053,"対象",交付申請入力データ!$C$20:$C$1053,交付申請出力結果!$B75,交付申請入力データ!$B$20:$B$1053,交付申請出力結果!$C$65)/SUMIF(交付申請入力データ!N$20:N$1053,"対象",交付申請入力データ!$G$20:$G$1053),0)</f>
        <v>0</v>
      </c>
      <c r="G75" s="225">
        <f>IFERROR(交付申請入力データ!O$19*SUMIFS(交付申請入力データ!$G$20:$G$1053,交付申請入力データ!O$20:O$1053,"対象",交付申請入力データ!$C$20:$C$1053,交付申請出力結果!$B75,交付申請入力データ!$B$20:$B$1053,交付申請出力結果!$C$65)/SUMIF(交付申請入力データ!O$20:O$1053,"対象",交付申請入力データ!$G$20:$G$1053),0)</f>
        <v>0</v>
      </c>
      <c r="H75" s="225">
        <f>IFERROR(交付申請入力データ!P$19*SUMIFS(交付申請入力データ!$G$20:$G$1053,交付申請入力データ!P$20:P$1053,"対象",交付申請入力データ!$C$20:$C$1053,交付申請出力結果!$B75,交付申請入力データ!$B$20:$B$1053,交付申請出力結果!$C$65)/SUMIF(交付申請入力データ!P$20:P$1053,"対象",交付申請入力データ!$G$20:$G$1053),0)</f>
        <v>0</v>
      </c>
      <c r="I75" s="225">
        <f>IFERROR(交付申請入力データ!Q$19*SUMIFS(交付申請入力データ!$G$20:$G$1053,交付申請入力データ!Q$20:Q$1053,"対象",交付申請入力データ!$C$20:$C$1053,交付申請出力結果!$B75,交付申請入力データ!$B$20:$B$1053,交付申請出力結果!$C$65)/SUMIF(交付申請入力データ!Q$20:Q$1053,"対象",交付申請入力データ!$G$20:$G$1053),0)</f>
        <v>0</v>
      </c>
      <c r="J75" s="225">
        <f>IFERROR(交付申請入力データ!R$19*SUMIFS(交付申請入力データ!$G$20:$G$1053,交付申請入力データ!R$20:R$1053,"対象",交付申請入力データ!$C$20:$C$1053,交付申請出力結果!$B75,交付申請入力データ!$B$20:$B$1053,交付申請出力結果!$C$65)/SUMIF(交付申請入力データ!R$20:R$1053,"対象",交付申請入力データ!$G$20:$G$1053),0)</f>
        <v>0</v>
      </c>
      <c r="K75" s="225">
        <f>IFERROR(交付申請入力データ!S$19*SUMIFS(交付申請入力データ!$G$20:$G$1053,交付申請入力データ!S$20:S$1053,"対象",交付申請入力データ!$C$20:$C$1053,交付申請出力結果!$B75,交付申請入力データ!$B$20:$B$1053,交付申請出力結果!$C$65)/SUMIF(交付申請入力データ!S$20:S$1053,"対象",交付申請入力データ!$G$20:$G$1053),0)</f>
        <v>0</v>
      </c>
      <c r="L75" s="77">
        <f>IFERROR(交付申請入力データ!T$19*SUMIFS(交付申請入力データ!$G$20:$G$1053,交付申請入力データ!T$20:T$1053,"対象",交付申請入力データ!$C$20:$C$1053,交付申請出力結果!$B75,交付申請入力データ!$B$20:$B$1053,交付申請出力結果!$C$65)/SUMIF(交付申請入力データ!T$20:T$1053,"対象",交付申請入力データ!$G$20:$G$1053),0)</f>
        <v>0</v>
      </c>
      <c r="M75" s="77">
        <f>IFERROR(交付申請入力データ!U$19*SUMIFS(交付申請入力データ!$G$20:$G$1053,交付申請入力データ!U$20:U$1053,"対象",交付申請入力データ!$C$20:$C$1053,交付申請出力結果!$B75,交付申請入力データ!$B$20:$B$1053,交付申請出力結果!$C$65)/SUMIF(交付申請入力データ!U$20:U$1053,"対象",交付申請入力データ!$G$20:$G$1053),0)</f>
        <v>0</v>
      </c>
      <c r="N75" s="225">
        <f>IFERROR(交付申請入力データ!Y$19*SUMIFS(交付申請入力データ!$G$20:$G$1053,交付申請入力データ!Y$20:Y$1053,"対象",交付申請入力データ!$C$20:$C$1053,交付申請出力結果!$B75,交付申請入力データ!$B$20:$B$1053,交付申請出力結果!$C$65)/SUMIF(交付申請入力データ!Y$20:Y$1053,"対象",交付申請入力データ!$G$20:$G$1053),0)</f>
        <v>0</v>
      </c>
      <c r="O75" s="225">
        <f>IFERROR(交付申請入力データ!Z$19*SUMIFS(交付申請入力データ!$G$20:$G$1053,交付申請入力データ!Z$20:Z$1053,"対象",交付申請入力データ!$C$20:$C$1053,交付申請出力結果!$B75,交付申請入力データ!$B$20:$B$1053,交付申請出力結果!$C$65)/SUMIF(交付申請入力データ!Z$20:Z$1053,"対象",交付申請入力データ!$G$20:$G$1053),0)</f>
        <v>0</v>
      </c>
      <c r="P75" s="225">
        <f>IFERROR(交付申請入力データ!AA$19*SUMIFS(交付申請入力データ!$G$20:$G$1053,交付申請入力データ!AA$20:AA$1053,"対象",交付申請入力データ!$C$20:$C$1053,交付申請出力結果!$B75,交付申請入力データ!$B$20:$B$1053,交付申請出力結果!$C$65)/SUMIF(交付申請入力データ!AA$20:AA$1053,"対象",交付申請入力データ!$G$20:$G$1053),0)</f>
        <v>0</v>
      </c>
      <c r="Q75" s="225">
        <f t="shared" si="33"/>
        <v>0</v>
      </c>
      <c r="R75" s="78">
        <f>IFERROR(VLOOKUP($C$65,交付申請入力データ!$B$9:$E$14,4,0),0)</f>
        <v>0</v>
      </c>
      <c r="S75" s="259">
        <f t="shared" si="35"/>
        <v>0</v>
      </c>
      <c r="T75" s="461"/>
    </row>
    <row r="76" spans="1:20" ht="20.100000000000001" customHeight="1">
      <c r="A76" s="472" t="s">
        <v>185</v>
      </c>
      <c r="B76" s="214" t="s">
        <v>18</v>
      </c>
      <c r="C76" s="215">
        <f>SUMIFS(交付申請入力データ!$G$20:$G$1053,交付申請入力データ!$C$20:$C$1053,B76,交付申請入力データ!$B$20:$B$1053,交付申請出力結果!$C$65)</f>
        <v>0</v>
      </c>
      <c r="D76" s="216">
        <f>SUMIFS(交付申請入力データ!$H$20:$H$1053,交付申請入力データ!$C$20:$C$1053,B76,交付申請入力データ!$B$20:$B$1053,交付申請出力結果!$C$65)</f>
        <v>0</v>
      </c>
      <c r="E76" s="216">
        <f>IFERROR(交付申請入力データ!M$19*SUMIFS(交付申請入力データ!$G$20:$G$1053,交付申請入力データ!M$20:M$1053,"対象",交付申請入力データ!$C$20:$C$1053,交付申請出力結果!$B76,交付申請入力データ!$B$20:$B$1053,交付申請出力結果!$C$65)/SUMIF(交付申請入力データ!M$20:M$1053,"対象",交付申請入力データ!$G$20:$G$1053),0)</f>
        <v>0</v>
      </c>
      <c r="F76" s="216">
        <f>IFERROR(交付申請入力データ!N$19*SUMIFS(交付申請入力データ!$G$20:$G$1053,交付申請入力データ!N$20:N$1053,"対象",交付申請入力データ!$C$20:$C$1053,交付申請出力結果!$B76,交付申請入力データ!$B$20:$B$1053,交付申請出力結果!$C$65)/SUMIF(交付申請入力データ!N$20:N$1053,"対象",交付申請入力データ!$G$20:$G$1053),0)</f>
        <v>0</v>
      </c>
      <c r="G76" s="216">
        <f>IFERROR(交付申請入力データ!O$19*SUMIFS(交付申請入力データ!$G$20:$G$1053,交付申請入力データ!O$20:O$1053,"対象",交付申請入力データ!$C$20:$C$1053,交付申請出力結果!$B76,交付申請入力データ!$B$20:$B$1053,交付申請出力結果!$C$65)/SUMIF(交付申請入力データ!O$20:O$1053,"対象",交付申請入力データ!$G$20:$G$1053),0)</f>
        <v>0</v>
      </c>
      <c r="H76" s="216">
        <f>IFERROR(交付申請入力データ!P$19*SUMIFS(交付申請入力データ!$G$20:$G$1053,交付申請入力データ!P$20:P$1053,"対象",交付申請入力データ!$C$20:$C$1053,交付申請出力結果!$B76,交付申請入力データ!$B$20:$B$1053,交付申請出力結果!$C$65)/SUMIF(交付申請入力データ!P$20:P$1053,"対象",交付申請入力データ!$G$20:$G$1053),0)</f>
        <v>0</v>
      </c>
      <c r="I76" s="216">
        <f>IFERROR(交付申請入力データ!Q$19*SUMIFS(交付申請入力データ!$G$20:$G$1053,交付申請入力データ!Q$20:Q$1053,"対象",交付申請入力データ!$C$20:$C$1053,交付申請出力結果!$B76,交付申請入力データ!$B$20:$B$1053,交付申請出力結果!$C$65)/SUMIF(交付申請入力データ!Q$20:Q$1053,"対象",交付申請入力データ!$G$20:$G$1053),0)</f>
        <v>0</v>
      </c>
      <c r="J76" s="216">
        <f>IFERROR(交付申請入力データ!R$19*SUMIFS(交付申請入力データ!$G$20:$G$1053,交付申請入力データ!R$20:R$1053,"対象",交付申請入力データ!$C$20:$C$1053,交付申請出力結果!$B76,交付申請入力データ!$B$20:$B$1053,交付申請出力結果!$C$65)/SUMIF(交付申請入力データ!R$20:R$1053,"対象",交付申請入力データ!$G$20:$G$1053),0)</f>
        <v>0</v>
      </c>
      <c r="K76" s="216">
        <f>IFERROR(交付申請入力データ!S$19*SUMIFS(交付申請入力データ!$G$20:$G$1053,交付申請入力データ!S$20:S$1053,"対象",交付申請入力データ!$C$20:$C$1053,交付申請出力結果!$B76,交付申請入力データ!$B$20:$B$1053,交付申請出力結果!$C$65)/SUMIF(交付申請入力データ!S$20:S$1053,"対象",交付申請入力データ!$G$20:$G$1053),0)</f>
        <v>0</v>
      </c>
      <c r="L76" s="216">
        <f>IFERROR(交付申請入力データ!T$19*SUMIFS(交付申請入力データ!$G$20:$G$1053,交付申請入力データ!T$20:T$1053,"対象",交付申請入力データ!$C$20:$C$1053,交付申請出力結果!$B76,交付申請入力データ!$B$20:$B$1053,交付申請出力結果!$C$65)/SUMIF(交付申請入力データ!T$20:T$1053,"対象",交付申請入力データ!$G$20:$G$1053),0)</f>
        <v>0</v>
      </c>
      <c r="M76" s="216">
        <f>IFERROR(交付申請入力データ!U$19*SUMIFS(交付申請入力データ!$G$20:$G$1053,交付申請入力データ!U$20:U$1053,"対象",交付申請入力データ!$C$20:$C$1053,交付申請出力結果!$B76,交付申請入力データ!$B$20:$B$1053,交付申請出力結果!$C$65)/SUMIF(交付申請入力データ!U$20:U$1053,"対象",交付申請入力データ!$G$20:$G$1053),0)</f>
        <v>0</v>
      </c>
      <c r="N76" s="216">
        <f>IFERROR(交付申請入力データ!Y$19*SUMIFS(交付申請入力データ!$G$20:$G$1053,交付申請入力データ!Y$20:Y$1053,"対象",交付申請入力データ!$C$20:$C$1053,交付申請出力結果!$B76,交付申請入力データ!$B$20:$B$1053,交付申請出力結果!$C$65)/SUMIF(交付申請入力データ!Y$20:Y$1053,"対象",交付申請入力データ!$G$20:$G$1053),0)</f>
        <v>0</v>
      </c>
      <c r="O76" s="216">
        <f>IFERROR(交付申請入力データ!Z$19*SUMIFS(交付申請入力データ!$G$20:$G$1053,交付申請入力データ!Z$20:Z$1053,"対象",交付申請入力データ!$C$20:$C$1053,交付申請出力結果!$B76,交付申請入力データ!$B$20:$B$1053,交付申請出力結果!$C$65)/SUMIF(交付申請入力データ!Z$20:Z$1053,"対象",交付申請入力データ!$G$20:$G$1053),0)</f>
        <v>0</v>
      </c>
      <c r="P76" s="216">
        <f>IFERROR(交付申請入力データ!AA$19*SUMIFS(交付申請入力データ!$G$20:$G$1053,交付申請入力データ!AA$20:AA$1053,"対象",交付申請入力データ!$C$20:$C$1053,交付申請出力結果!$B76,交付申請入力データ!$B$20:$B$1053,交付申請出力結果!$C$65)/SUMIF(交付申請入力データ!AA$20:AA$1053,"対象",交付申請入力データ!$G$20:$G$1053),0)</f>
        <v>0</v>
      </c>
      <c r="Q76" s="216">
        <f t="shared" si="33"/>
        <v>0</v>
      </c>
      <c r="R76" s="217">
        <f>IFERROR(VLOOKUP($C$65,交付申請入力データ!$B$9:$E$14,4,0),0)</f>
        <v>0</v>
      </c>
      <c r="S76" s="255">
        <f t="shared" si="35"/>
        <v>0</v>
      </c>
      <c r="T76" s="527">
        <f>SUM(S76:S77)</f>
        <v>0</v>
      </c>
    </row>
    <row r="77" spans="1:20" ht="19.5" thickBot="1">
      <c r="A77" s="473"/>
      <c r="B77" s="219" t="s">
        <v>300</v>
      </c>
      <c r="C77" s="220">
        <f>SUMIFS(交付申請入力データ!$G$20:$G$1053,交付申請入力データ!$C$20:$C$1053,B77,交付申請入力データ!$B$20:$B$1053,交付申請出力結果!$C$65)</f>
        <v>0</v>
      </c>
      <c r="D77" s="206">
        <f>SUMIFS(交付申請入力データ!$H$20:$H$1053,交付申請入力データ!$C$20:$C$1053,B77,交付申請入力データ!$B$20:$B$1053,交付申請出力結果!$C$65)</f>
        <v>0</v>
      </c>
      <c r="E77" s="206">
        <f>IFERROR(交付申請入力データ!M$19*SUMIFS(交付申請入力データ!$G$20:$G$1053,交付申請入力データ!M$20:M$1053,"対象",交付申請入力データ!$C$20:$C$1053,交付申請出力結果!$B77,交付申請入力データ!$B$20:$B$1053,交付申請出力結果!$C$65)/SUMIF(交付申請入力データ!M$20:M$1053,"対象",交付申請入力データ!$G$20:$G$1053),0)</f>
        <v>0</v>
      </c>
      <c r="F77" s="206">
        <f>IFERROR(交付申請入力データ!N$19*SUMIFS(交付申請入力データ!$G$20:$G$1053,交付申請入力データ!N$20:N$1053,"対象",交付申請入力データ!$C$20:$C$1053,交付申請出力結果!$B77,交付申請入力データ!$B$20:$B$1053,交付申請出力結果!$C$65)/SUMIF(交付申請入力データ!N$20:N$1053,"対象",交付申請入力データ!$G$20:$G$1053),0)</f>
        <v>0</v>
      </c>
      <c r="G77" s="206">
        <f>IFERROR(交付申請入力データ!O$19*SUMIFS(交付申請入力データ!$G$20:$G$1053,交付申請入力データ!O$20:O$1053,"対象",交付申請入力データ!$C$20:$C$1053,交付申請出力結果!$B77,交付申請入力データ!$B$20:$B$1053,交付申請出力結果!$C$65)/SUMIF(交付申請入力データ!O$20:O$1053,"対象",交付申請入力データ!$G$20:$G$1053),0)</f>
        <v>0</v>
      </c>
      <c r="H77" s="206">
        <f>IFERROR(交付申請入力データ!P$19*SUMIFS(交付申請入力データ!$G$20:$G$1053,交付申請入力データ!P$20:P$1053,"対象",交付申請入力データ!$C$20:$C$1053,交付申請出力結果!$B77,交付申請入力データ!$B$20:$B$1053,交付申請出力結果!$C$65)/SUMIF(交付申請入力データ!P$20:P$1053,"対象",交付申請入力データ!$G$20:$G$1053),0)</f>
        <v>0</v>
      </c>
      <c r="I77" s="206">
        <f>IFERROR(交付申請入力データ!Q$19*SUMIFS(交付申請入力データ!$G$20:$G$1053,交付申請入力データ!Q$20:Q$1053,"対象",交付申請入力データ!$C$20:$C$1053,交付申請出力結果!$B77,交付申請入力データ!$B$20:$B$1053,交付申請出力結果!$C$65)/SUMIF(交付申請入力データ!Q$20:Q$1053,"対象",交付申請入力データ!$G$20:$G$1053),0)</f>
        <v>0</v>
      </c>
      <c r="J77" s="206">
        <f>IFERROR(交付申請入力データ!R$19*SUMIFS(交付申請入力データ!$G$20:$G$1053,交付申請入力データ!R$20:R$1053,"対象",交付申請入力データ!$C$20:$C$1053,交付申請出力結果!$B77,交付申請入力データ!$B$20:$B$1053,交付申請出力結果!$C$65)/SUMIF(交付申請入力データ!R$20:R$1053,"対象",交付申請入力データ!$G$20:$G$1053),0)</f>
        <v>0</v>
      </c>
      <c r="K77" s="206">
        <f>IFERROR(交付申請入力データ!S$19*SUMIFS(交付申請入力データ!$G$20:$G$1053,交付申請入力データ!S$20:S$1053,"対象",交付申請入力データ!$C$20:$C$1053,交付申請出力結果!$B77,交付申請入力データ!$B$20:$B$1053,交付申請出力結果!$C$65)/SUMIF(交付申請入力データ!S$20:S$1053,"対象",交付申請入力データ!$G$20:$G$1053),0)</f>
        <v>0</v>
      </c>
      <c r="L77" s="206">
        <f>IFERROR(交付申請入力データ!T$19*SUMIFS(交付申請入力データ!$G$20:$G$1053,交付申請入力データ!T$20:T$1053,"対象",交付申請入力データ!$C$20:$C$1053,交付申請出力結果!$B77,交付申請入力データ!$B$20:$B$1053,交付申請出力結果!$C$65)/SUMIF(交付申請入力データ!T$20:T$1053,"対象",交付申請入力データ!$G$20:$G$1053),0)</f>
        <v>0</v>
      </c>
      <c r="M77" s="206">
        <f>IFERROR(交付申請入力データ!U$19*SUMIFS(交付申請入力データ!$G$20:$G$1053,交付申請入力データ!U$20:U$1053,"対象",交付申請入力データ!$C$20:$C$1053,交付申請出力結果!$B77,交付申請入力データ!$B$20:$B$1053,交付申請出力結果!$C$65)/SUMIF(交付申請入力データ!U$20:U$1053,"対象",交付申請入力データ!$G$20:$G$1053),0)</f>
        <v>0</v>
      </c>
      <c r="N77" s="206">
        <f>IFERROR(交付申請入力データ!Y$19*SUMIFS(交付申請入力データ!$G$20:$G$1053,交付申請入力データ!Y$20:Y$1053,"対象",交付申請入力データ!$C$20:$C$1053,交付申請出力結果!$B77,交付申請入力データ!$B$20:$B$1053,交付申請出力結果!$C$65)/SUMIF(交付申請入力データ!Y$20:Y$1053,"対象",交付申請入力データ!$G$20:$G$1053),0)</f>
        <v>0</v>
      </c>
      <c r="O77" s="206">
        <f>IFERROR(交付申請入力データ!Z$19*SUMIFS(交付申請入力データ!$G$20:$G$1053,交付申請入力データ!Z$20:Z$1053,"対象",交付申請入力データ!$C$20:$C$1053,交付申請出力結果!$B77,交付申請入力データ!$B$20:$B$1053,交付申請出力結果!$C$65)/SUMIF(交付申請入力データ!Z$20:Z$1053,"対象",交付申請入力データ!$G$20:$G$1053),0)</f>
        <v>0</v>
      </c>
      <c r="P77" s="206">
        <f>IFERROR(交付申請入力データ!AA$19*SUMIFS(交付申請入力データ!$G$20:$G$1053,交付申請入力データ!AA$20:AA$1053,"対象",交付申請入力データ!$C$20:$C$1053,交付申請出力結果!$B77,交付申請入力データ!$B$20:$B$1053,交付申請出力結果!$C$65)/SUMIF(交付申請入力データ!AA$20:AA$1053,"対象",交付申請入力データ!$G$20:$G$1053),0)</f>
        <v>0</v>
      </c>
      <c r="Q77" s="206">
        <f>SUM(D77:P77)</f>
        <v>0</v>
      </c>
      <c r="R77" s="207">
        <f>IFERROR(VLOOKUP($C$65,交付申請入力データ!$B$9:$E$14,4,0),0)</f>
        <v>0</v>
      </c>
      <c r="S77" s="256">
        <f t="shared" si="35"/>
        <v>0</v>
      </c>
      <c r="T77" s="528"/>
    </row>
    <row r="78" spans="1:20" ht="19.5" thickBot="1">
      <c r="A78" s="470" t="s">
        <v>96</v>
      </c>
      <c r="B78" s="471"/>
      <c r="C78" s="200">
        <f t="shared" ref="C78:P78" si="38">SUM(C67:C77)</f>
        <v>0</v>
      </c>
      <c r="D78" s="201">
        <f t="shared" si="38"/>
        <v>0</v>
      </c>
      <c r="E78" s="201">
        <f t="shared" si="38"/>
        <v>0</v>
      </c>
      <c r="F78" s="201">
        <f t="shared" si="38"/>
        <v>0</v>
      </c>
      <c r="G78" s="201">
        <f t="shared" si="38"/>
        <v>0</v>
      </c>
      <c r="H78" s="201">
        <f t="shared" si="38"/>
        <v>0</v>
      </c>
      <c r="I78" s="201">
        <f t="shared" si="38"/>
        <v>0</v>
      </c>
      <c r="J78" s="201">
        <f t="shared" si="38"/>
        <v>0</v>
      </c>
      <c r="K78" s="201">
        <f t="shared" si="38"/>
        <v>0</v>
      </c>
      <c r="L78" s="201">
        <f t="shared" si="38"/>
        <v>0</v>
      </c>
      <c r="M78" s="201">
        <f t="shared" si="38"/>
        <v>0</v>
      </c>
      <c r="N78" s="201">
        <f t="shared" si="38"/>
        <v>0</v>
      </c>
      <c r="O78" s="201">
        <f t="shared" si="38"/>
        <v>0</v>
      </c>
      <c r="P78" s="201">
        <f t="shared" si="38"/>
        <v>0</v>
      </c>
      <c r="Q78" s="201">
        <f>SUM(D78:P78)</f>
        <v>0</v>
      </c>
      <c r="R78" s="224" t="s">
        <v>74</v>
      </c>
      <c r="S78" s="203">
        <f>SUM(S67:S77)</f>
        <v>0</v>
      </c>
      <c r="T78" s="204">
        <f>SUM(T67:T77)</f>
        <v>0</v>
      </c>
    </row>
    <row r="79" spans="1:20" ht="18.75" customHeight="1" thickBot="1"/>
    <row r="80" spans="1:20" ht="27.75" customHeight="1" thickBot="1">
      <c r="B80" s="103" t="s">
        <v>109</v>
      </c>
      <c r="C80" s="113">
        <f>交付申請入力データ!$B$14</f>
        <v>0</v>
      </c>
    </row>
    <row r="81" spans="1:20" ht="38.25" thickBot="1">
      <c r="A81" s="454" t="s">
        <v>77</v>
      </c>
      <c r="B81" s="455"/>
      <c r="C81" s="46" t="s">
        <v>66</v>
      </c>
      <c r="D81" s="47" t="s">
        <v>67</v>
      </c>
      <c r="E81" s="198" t="s">
        <v>78</v>
      </c>
      <c r="F81" s="198" t="s">
        <v>79</v>
      </c>
      <c r="G81" s="198" t="s">
        <v>80</v>
      </c>
      <c r="H81" s="198" t="s">
        <v>81</v>
      </c>
      <c r="I81" s="198" t="s">
        <v>82</v>
      </c>
      <c r="J81" s="198" t="s">
        <v>83</v>
      </c>
      <c r="K81" s="198" t="s">
        <v>84</v>
      </c>
      <c r="L81" s="198" t="s">
        <v>85</v>
      </c>
      <c r="M81" s="198" t="s">
        <v>86</v>
      </c>
      <c r="N81" s="198" t="s">
        <v>87</v>
      </c>
      <c r="O81" s="198" t="s">
        <v>88</v>
      </c>
      <c r="P81" s="198" t="s">
        <v>89</v>
      </c>
      <c r="Q81" s="47" t="s">
        <v>90</v>
      </c>
      <c r="R81" s="48" t="s">
        <v>91</v>
      </c>
      <c r="S81" s="456" t="s">
        <v>92</v>
      </c>
      <c r="T81" s="457"/>
    </row>
    <row r="82" spans="1:20" ht="18.75" customHeight="1">
      <c r="A82" s="458" t="s">
        <v>302</v>
      </c>
      <c r="B82" s="180" t="s">
        <v>163</v>
      </c>
      <c r="C82" s="51">
        <f>SUMIFS(交付申請入力データ!$G$20:$G$1053,交付申請入力データ!$C$20:$C$1053,B82,交付申請入力データ!$B$20:$B$1053,交付申請出力結果!$C$80)</f>
        <v>0</v>
      </c>
      <c r="D82" s="52">
        <f>SUMIFS(交付申請入力データ!$H$20:$H$1053,交付申請入力データ!$C$20:$C$1053,B82,交付申請入力データ!$B$20:$B$1053,交付申請出力結果!$C$80)</f>
        <v>0</v>
      </c>
      <c r="E82" s="52">
        <f>IFERROR(交付申請入力データ!M$19*SUMIFS(交付申請入力データ!$G$20:$G$1053,交付申請入力データ!M$20:M$1053,"対象",交付申請入力データ!$C$20:$C$1053,交付申請出力結果!$B82,交付申請入力データ!$B$20:$B$1053,交付申請出力結果!$C$80)/SUMIF(交付申請入力データ!M$20:M$1053,"対象",交付申請入力データ!$G$20:$G$1053),0)</f>
        <v>0</v>
      </c>
      <c r="F82" s="52">
        <f>IFERROR(交付申請入力データ!N$19*SUMIFS(交付申請入力データ!$G$20:$G$1053,交付申請入力データ!N$20:N$1053,"対象",交付申請入力データ!$C$20:$C$1053,交付申請出力結果!$B82,交付申請入力データ!$B$20:$B$1053,交付申請出力結果!$C$80)/SUMIF(交付申請入力データ!N$20:N$1053,"対象",交付申請入力データ!$G$20:$G$1053),0)</f>
        <v>0</v>
      </c>
      <c r="G82" s="52">
        <f>IFERROR(交付申請入力データ!O$19*SUMIFS(交付申請入力データ!$G$20:$G$1053,交付申請入力データ!O$20:O$1053,"対象",交付申請入力データ!$C$20:$C$1053,交付申請出力結果!$B82,交付申請入力データ!$B$20:$B$1053,交付申請出力結果!$C$80)/SUMIF(交付申請入力データ!O$20:O$1053,"対象",交付申請入力データ!$G$20:$G$1053),0)</f>
        <v>0</v>
      </c>
      <c r="H82" s="52">
        <f>IFERROR(交付申請入力データ!P$19*SUMIFS(交付申請入力データ!$G$20:$G$1053,交付申請入力データ!P$20:P$1053,"対象",交付申請入力データ!$C$20:$C$1053,交付申請出力結果!$B82,交付申請入力データ!$B$20:$B$1053,交付申請出力結果!$C$80)/SUMIF(交付申請入力データ!P$20:P$1053,"対象",交付申請入力データ!$G$20:$G$1053),0)</f>
        <v>0</v>
      </c>
      <c r="I82" s="52">
        <f>IFERROR(交付申請入力データ!Q$19*SUMIFS(交付申請入力データ!$G$20:$G$1053,交付申請入力データ!Q$20:Q$1053,"対象",交付申請入力データ!$C$20:$C$1053,交付申請出力結果!$B82,交付申請入力データ!$B$20:$B$1053,交付申請出力結果!$C$80)/SUMIF(交付申請入力データ!Q$20:Q$1053,"対象",交付申請入力データ!$G$20:$G$1053),0)</f>
        <v>0</v>
      </c>
      <c r="J82" s="52">
        <f>IFERROR(交付申請入力データ!R$19*SUMIFS(交付申請入力データ!$G$20:$G$1053,交付申請入力データ!R$20:R$1053,"対象",交付申請入力データ!$C$20:$C$1053,交付申請出力結果!$B82,交付申請入力データ!$B$20:$B$1053,交付申請出力結果!$C$80)/SUMIF(交付申請入力データ!R$20:R$1053,"対象",交付申請入力データ!$G$20:$G$1053),0)</f>
        <v>0</v>
      </c>
      <c r="K82" s="52">
        <f>IFERROR(交付申請入力データ!S$19*SUMIFS(交付申請入力データ!$G$20:$G$1053,交付申請入力データ!S$20:S$1053,"対象",交付申請入力データ!$C$20:$C$1053,交付申請出力結果!$B82,交付申請入力データ!$B$20:$B$1053,交付申請出力結果!$C$80)/SUMIF(交付申請入力データ!S$20:S$1053,"対象",交付申請入力データ!$G$20:$G$1053),0)</f>
        <v>0</v>
      </c>
      <c r="L82" s="52">
        <f>IFERROR(交付申請入力データ!T$19*SUMIFS(交付申請入力データ!$G$20:$G$1053,交付申請入力データ!T$20:T$1053,"対象",交付申請入力データ!$C$20:$C$1053,交付申請出力結果!$B82,交付申請入力データ!$B$20:$B$1053,交付申請出力結果!$C$80)/SUMIF(交付申請入力データ!T$20:T$1053,"対象",交付申請入力データ!$G$20:$G$1053),0)</f>
        <v>0</v>
      </c>
      <c r="M82" s="52">
        <f>IFERROR(交付申請入力データ!U$19*SUMIFS(交付申請入力データ!$G$20:$G$1053,交付申請入力データ!U$20:U$1053,"対象",交付申請入力データ!$C$20:$C$1053,交付申請出力結果!$B82,交付申請入力データ!$B$20:$B$1053,交付申請出力結果!$C$80)/SUMIF(交付申請入力データ!U$20:U$1053,"対象",交付申請入力データ!$G$20:$G$1053),0)</f>
        <v>0</v>
      </c>
      <c r="N82" s="52">
        <f>IFERROR(交付申請入力データ!Y$19*SUMIFS(交付申請入力データ!$G$20:$G$1053,交付申請入力データ!Y$20:Y$1053,"対象",交付申請入力データ!$C$20:$C$1053,交付申請出力結果!$B82,交付申請入力データ!$B$20:$B$1053,交付申請出力結果!$C$80)/SUMIF(交付申請入力データ!Y$20:Y$1053,"対象",交付申請入力データ!$G$20:$G$1053),0)</f>
        <v>0</v>
      </c>
      <c r="O82" s="52">
        <f>IFERROR(交付申請入力データ!Z$19*SUMIFS(交付申請入力データ!$G$20:$G$1053,交付申請入力データ!Z$20:Z$1053,"対象",交付申請入力データ!$C$20:$C$1053,交付申請出力結果!$B82,交付申請入力データ!$B$20:$B$1053,交付申請出力結果!$C$80)/SUMIF(交付申請入力データ!Z$20:Z$1053,"対象",交付申請入力データ!$G$20:$G$1053),0)</f>
        <v>0</v>
      </c>
      <c r="P82" s="52">
        <f>IFERROR(交付申請入力データ!AA$19*SUMIFS(交付申請入力データ!$G$20:$G$1053,交付申請入力データ!AA$20:AA$1053,"対象",交付申請入力データ!$C$20:$C$1053,交付申請出力結果!$B82,交付申請入力データ!$B$20:$B$1053,交付申請出力結果!$C$80)/SUMIF(交付申請入力データ!AA$20:AA$1053,"対象",交付申請入力データ!$G$20:$G$1053),0)</f>
        <v>0</v>
      </c>
      <c r="Q82" s="52">
        <f>SUM(D82:P82)</f>
        <v>0</v>
      </c>
      <c r="R82" s="53">
        <f>IFERROR(VLOOKUP($C$80,交付申請入力データ!$B$9:$E$14,4,0),0)</f>
        <v>0</v>
      </c>
      <c r="S82" s="54">
        <f>ROUNDDOWN(Q82*R82,0)</f>
        <v>0</v>
      </c>
      <c r="T82" s="460">
        <f>SUM(S82:S90)</f>
        <v>0</v>
      </c>
    </row>
    <row r="83" spans="1:20">
      <c r="A83" s="459"/>
      <c r="B83" s="173" t="s">
        <v>167</v>
      </c>
      <c r="C83" s="71">
        <f>SUMIFS(交付申請入力データ!$G$20:$G$1053,交付申請入力データ!$C$20:$C$1053,B83,交付申請入力データ!$B$20:$B$1053,交付申請出力結果!$C$80)</f>
        <v>0</v>
      </c>
      <c r="D83" s="57">
        <f>SUMIFS(交付申請入力データ!$H$20:$H$1053,交付申請入力データ!$C$20:$C$1053,B83,交付申請入力データ!$B$20:$B$1053,交付申請出力結果!$C$80)</f>
        <v>0</v>
      </c>
      <c r="E83" s="58">
        <f>IFERROR(交付申請入力データ!M$19*SUMIFS(交付申請入力データ!$G$20:$G$1053,交付申請入力データ!M$20:M$1053,"対象",交付申請入力データ!$C$20:$C$1053,交付申請出力結果!$B83,交付申請入力データ!$B$20:$B$1053,交付申請出力結果!$C$80)/SUMIF(交付申請入力データ!M$20:M$1053,"対象",交付申請入力データ!$G$20:$G$1053),0)</f>
        <v>0</v>
      </c>
      <c r="F83" s="58">
        <f>IFERROR(交付申請入力データ!N$19*SUMIFS(交付申請入力データ!$G$20:$G$1053,交付申請入力データ!N$20:N$1053,"対象",交付申請入力データ!$C$20:$C$1053,交付申請出力結果!$B83,交付申請入力データ!$B$20:$B$1053,交付申請出力結果!$C$80)/SUMIF(交付申請入力データ!N$20:N$1053,"対象",交付申請入力データ!$G$20:$G$1053),0)</f>
        <v>0</v>
      </c>
      <c r="G83" s="58">
        <f>IFERROR(交付申請入力データ!O$19*SUMIFS(交付申請入力データ!$G$20:$G$1053,交付申請入力データ!O$20:O$1053,"対象",交付申請入力データ!$C$20:$C$1053,交付申請出力結果!$B83,交付申請入力データ!$B$20:$B$1053,交付申請出力結果!$C$80)/SUMIF(交付申請入力データ!O$20:O$1053,"対象",交付申請入力データ!$G$20:$G$1053),0)</f>
        <v>0</v>
      </c>
      <c r="H83" s="58">
        <f>IFERROR(交付申請入力データ!P$19*SUMIFS(交付申請入力データ!$G$20:$G$1053,交付申請入力データ!P$20:P$1053,"対象",交付申請入力データ!$C$20:$C$1053,交付申請出力結果!$B83,交付申請入力データ!$B$20:$B$1053,交付申請出力結果!$C$80)/SUMIF(交付申請入力データ!P$20:P$1053,"対象",交付申請入力データ!$G$20:$G$1053),0)</f>
        <v>0</v>
      </c>
      <c r="I83" s="58">
        <f>IFERROR(交付申請入力データ!Q$19*SUMIFS(交付申請入力データ!$G$20:$G$1053,交付申請入力データ!Q$20:Q$1053,"対象",交付申請入力データ!$C$20:$C$1053,交付申請出力結果!$B83,交付申請入力データ!$B$20:$B$1053,交付申請出力結果!$C$80)/SUMIF(交付申請入力データ!Q$20:Q$1053,"対象",交付申請入力データ!$G$20:$G$1053),0)</f>
        <v>0</v>
      </c>
      <c r="J83" s="58">
        <f>IFERROR(交付申請入力データ!R$19*SUMIFS(交付申請入力データ!$G$20:$G$1053,交付申請入力データ!R$20:R$1053,"対象",交付申請入力データ!$C$20:$C$1053,交付申請出力結果!$B83,交付申請入力データ!$B$20:$B$1053,交付申請出力結果!$C$80)/SUMIF(交付申請入力データ!R$20:R$1053,"対象",交付申請入力データ!$G$20:$G$1053),0)</f>
        <v>0</v>
      </c>
      <c r="K83" s="58">
        <f>IFERROR(交付申請入力データ!S$19*SUMIFS(交付申請入力データ!$G$20:$G$1053,交付申請入力データ!S$20:S$1053,"対象",交付申請入力データ!$C$20:$C$1053,交付申請出力結果!$B83,交付申請入力データ!$B$20:$B$1053,交付申請出力結果!$C$80)/SUMIF(交付申請入力データ!S$20:S$1053,"対象",交付申請入力データ!$G$20:$G$1053),0)</f>
        <v>0</v>
      </c>
      <c r="L83" s="58">
        <f>IFERROR(交付申請入力データ!T$19*SUMIFS(交付申請入力データ!$G$20:$G$1053,交付申請入力データ!T$20:T$1053,"対象",交付申請入力データ!$C$20:$C$1053,交付申請出力結果!$B83,交付申請入力データ!$B$20:$B$1053,交付申請出力結果!$C$80)/SUMIF(交付申請入力データ!T$20:T$1053,"対象",交付申請入力データ!$G$20:$G$1053),0)</f>
        <v>0</v>
      </c>
      <c r="M83" s="58">
        <f>IFERROR(交付申請入力データ!U$19*SUMIFS(交付申請入力データ!$G$20:$G$1053,交付申請入力データ!U$20:U$1053,"対象",交付申請入力データ!$C$20:$C$1053,交付申請出力結果!$B83,交付申請入力データ!$B$20:$B$1053,交付申請出力結果!$C$80)/SUMIF(交付申請入力データ!U$20:U$1053,"対象",交付申請入力データ!$G$20:$G$1053),0)</f>
        <v>0</v>
      </c>
      <c r="N83" s="58">
        <f>IFERROR(交付申請入力データ!Y$19*SUMIFS(交付申請入力データ!$G$20:$G$1053,交付申請入力データ!Y$20:Y$1053,"対象",交付申請入力データ!$C$20:$C$1053,交付申請出力結果!$B83,交付申請入力データ!$B$20:$B$1053,交付申請出力結果!$C$80)/SUMIF(交付申請入力データ!Y$20:Y$1053,"対象",交付申請入力データ!$G$20:$G$1053),0)</f>
        <v>0</v>
      </c>
      <c r="O83" s="58">
        <f>IFERROR(交付申請入力データ!Z$19*SUMIFS(交付申請入力データ!$G$20:$G$1053,交付申請入力データ!Z$20:Z$1053,"対象",交付申請入力データ!$C$20:$C$1053,交付申請出力結果!$B83,交付申請入力データ!$B$20:$B$1053,交付申請出力結果!$C$80)/SUMIF(交付申請入力データ!Z$20:Z$1053,"対象",交付申請入力データ!$G$20:$G$1053),0)</f>
        <v>0</v>
      </c>
      <c r="P83" s="58">
        <f>IFERROR(交付申請入力データ!AA$19*SUMIFS(交付申請入力データ!$G$20:$G$1053,交付申請入力データ!AA$20:AA$1053,"対象",交付申請入力データ!$C$20:$C$1053,交付申請出力結果!$B83,交付申請入力データ!$B$20:$B$1053,交付申請出力結果!$C$80)/SUMIF(交付申請入力データ!AA$20:AA$1053,"対象",交付申請入力データ!$G$20:$G$1053),0)</f>
        <v>0</v>
      </c>
      <c r="Q83" s="57">
        <f t="shared" ref="Q83:Q91" si="39">SUM(D83:P83)</f>
        <v>0</v>
      </c>
      <c r="R83" s="59">
        <f>IFERROR(VLOOKUP($C$80,交付申請入力データ!$B$9:$E$14,4,0),0)</f>
        <v>0</v>
      </c>
      <c r="S83" s="60">
        <f>ROUNDDOWN(Q83*R83,0)</f>
        <v>0</v>
      </c>
      <c r="T83" s="461"/>
    </row>
    <row r="84" spans="1:20">
      <c r="A84" s="459"/>
      <c r="B84" s="173" t="s">
        <v>169</v>
      </c>
      <c r="C84" s="56">
        <f>SUMIFS(交付申請入力データ!$G$20:$G$1053,交付申請入力データ!$C$20:$C$1053,B84,交付申請入力データ!$B$20:$B$1053,交付申請出力結果!$C$80)</f>
        <v>0</v>
      </c>
      <c r="D84" s="96">
        <f>SUMIFS(交付申請入力データ!$H$20:$H$1053,交付申請入力データ!$C$20:$C$1053,B84,交付申請入力データ!$B$20:$B$1053,交付申請出力結果!$C$80)</f>
        <v>0</v>
      </c>
      <c r="E84" s="96">
        <f>IFERROR(交付申請入力データ!M$19*SUMIFS(交付申請入力データ!$G$20:$G$1053,交付申請入力データ!M$20:M$1053,"対象",交付申請入力データ!$C$20:$C$1053,交付申請出力結果!$B84,交付申請入力データ!$B$20:$B$1053,交付申請出力結果!$C$80)/SUMIF(交付申請入力データ!M$20:M$1053,"対象",交付申請入力データ!$G$20:$G$1053),0)</f>
        <v>0</v>
      </c>
      <c r="F84" s="96">
        <f>IFERROR(交付申請入力データ!N$19*SUMIFS(交付申請入力データ!$G$20:$G$1053,交付申請入力データ!N$20:N$1053,"対象",交付申請入力データ!$C$20:$C$1053,交付申請出力結果!$B84,交付申請入力データ!$B$20:$B$1053,交付申請出力結果!$C$80)/SUMIF(交付申請入力データ!N$20:N$1053,"対象",交付申請入力データ!$G$20:$G$1053),0)</f>
        <v>0</v>
      </c>
      <c r="G84" s="96">
        <f>IFERROR(交付申請入力データ!O$19*SUMIFS(交付申請入力データ!$G$20:$G$1053,交付申請入力データ!O$20:O$1053,"対象",交付申請入力データ!$C$20:$C$1053,交付申請出力結果!$B84,交付申請入力データ!$B$20:$B$1053,交付申請出力結果!$C$80)/SUMIF(交付申請入力データ!O$20:O$1053,"対象",交付申請入力データ!$G$20:$G$1053),0)</f>
        <v>0</v>
      </c>
      <c r="H84" s="96">
        <f>IFERROR(交付申請入力データ!P$19*SUMIFS(交付申請入力データ!$G$20:$G$1053,交付申請入力データ!P$20:P$1053,"対象",交付申請入力データ!$C$20:$C$1053,交付申請出力結果!$B84,交付申請入力データ!$B$20:$B$1053,交付申請出力結果!$C$80)/SUMIF(交付申請入力データ!P$20:P$1053,"対象",交付申請入力データ!$G$20:$G$1053),0)</f>
        <v>0</v>
      </c>
      <c r="I84" s="96">
        <f>IFERROR(交付申請入力データ!Q$19*SUMIFS(交付申請入力データ!$G$20:$G$1053,交付申請入力データ!Q$20:Q$1053,"対象",交付申請入力データ!$C$20:$C$1053,交付申請出力結果!$B84,交付申請入力データ!$B$20:$B$1053,交付申請出力結果!$C$80)/SUMIF(交付申請入力データ!Q$20:Q$1053,"対象",交付申請入力データ!$G$20:$G$1053),0)</f>
        <v>0</v>
      </c>
      <c r="J84" s="96">
        <f>IFERROR(交付申請入力データ!R$19*SUMIFS(交付申請入力データ!$G$20:$G$1053,交付申請入力データ!R$20:R$1053,"対象",交付申請入力データ!$C$20:$C$1053,交付申請出力結果!$B84,交付申請入力データ!$B$20:$B$1053,交付申請出力結果!$C$80)/SUMIF(交付申請入力データ!R$20:R$1053,"対象",交付申請入力データ!$G$20:$G$1053),0)</f>
        <v>0</v>
      </c>
      <c r="K84" s="96">
        <f>IFERROR(交付申請入力データ!S$19*SUMIFS(交付申請入力データ!$G$20:$G$1053,交付申請入力データ!S$20:S$1053,"対象",交付申請入力データ!$C$20:$C$1053,交付申請出力結果!$B84,交付申請入力データ!$B$20:$B$1053,交付申請出力結果!$C$80)/SUMIF(交付申請入力データ!S$20:S$1053,"対象",交付申請入力データ!$G$20:$G$1053),0)</f>
        <v>0</v>
      </c>
      <c r="L84" s="58">
        <f>IFERROR(交付申請入力データ!T$19*SUMIFS(交付申請入力データ!$G$20:$G$1053,交付申請入力データ!T$20:T$1053,"対象",交付申請入力データ!$C$20:$C$1053,交付申請出力結果!$B84,交付申請入力データ!$B$20:$B$1053,交付申請出力結果!$C$80)/SUMIF(交付申請入力データ!T$20:T$1053,"対象",交付申請入力データ!$G$20:$G$1053),0)</f>
        <v>0</v>
      </c>
      <c r="M84" s="58">
        <f>IFERROR(交付申請入力データ!U$19*SUMIFS(交付申請入力データ!$G$20:$G$1053,交付申請入力データ!U$20:U$1053,"対象",交付申請入力データ!$C$20:$C$1053,交付申請出力結果!$B84,交付申請入力データ!$B$20:$B$1053,交付申請出力結果!$C$80)/SUMIF(交付申請入力データ!U$20:U$1053,"対象",交付申請入力データ!$G$20:$G$1053),0)</f>
        <v>0</v>
      </c>
      <c r="N84" s="96">
        <f>IFERROR(交付申請入力データ!Y$19*SUMIFS(交付申請入力データ!$G$20:$G$1053,交付申請入力データ!Y$20:Y$1053,"対象",交付申請入力データ!$C$20:$C$1053,交付申請出力結果!$B84,交付申請入力データ!$B$20:$B$1053,交付申請出力結果!$C$80)/SUMIF(交付申請入力データ!Y$20:Y$1053,"対象",交付申請入力データ!$G$20:$G$1053),0)</f>
        <v>0</v>
      </c>
      <c r="O84" s="96">
        <f>IFERROR(交付申請入力データ!Z$19*SUMIFS(交付申請入力データ!$G$20:$G$1053,交付申請入力データ!Z$20:Z$1053,"対象",交付申請入力データ!$C$20:$C$1053,交付申請出力結果!$B84,交付申請入力データ!$B$20:$B$1053,交付申請出力結果!$C$80)/SUMIF(交付申請入力データ!Z$20:Z$1053,"対象",交付申請入力データ!$G$20:$G$1053),0)</f>
        <v>0</v>
      </c>
      <c r="P84" s="96">
        <f>IFERROR(交付申請入力データ!AA$19*SUMIFS(交付申請入力データ!$G$20:$G$1053,交付申請入力データ!AA$20:AA$1053,"対象",交付申請入力データ!$C$20:$C$1053,交付申請出力結果!$B84,交付申請入力データ!$B$20:$B$1053,交付申請出力結果!$C$80)/SUMIF(交付申請入力データ!AA$20:AA$1053,"対象",交付申請入力データ!$G$20:$G$1053),0)</f>
        <v>0</v>
      </c>
      <c r="Q84" s="96">
        <f t="shared" si="39"/>
        <v>0</v>
      </c>
      <c r="R84" s="59">
        <f>IFERROR(VLOOKUP($C$80,交付申請入力データ!$B$9:$E$14,4,0),0)</f>
        <v>0</v>
      </c>
      <c r="S84" s="260">
        <f t="shared" ref="S84" si="40">ROUNDDOWN(Q84*R84,0)</f>
        <v>0</v>
      </c>
      <c r="T84" s="461"/>
    </row>
    <row r="85" spans="1:20">
      <c r="A85" s="459"/>
      <c r="B85" s="173" t="s">
        <v>178</v>
      </c>
      <c r="C85" s="71">
        <f>SUMIFS(交付申請入力データ!$G$20:$G$1053,交付申請入力データ!$C$20:$C$1053,B85,交付申請入力データ!$B$20:$B$1053,交付申請出力結果!$C$80)</f>
        <v>0</v>
      </c>
      <c r="D85" s="57">
        <f>SUMIFS(交付申請入力データ!$H$20:$H$1053,交付申請入力データ!$C$20:$C$1053,B85,交付申請入力データ!$B$20:$B$1053,交付申請出力結果!$C$80)</f>
        <v>0</v>
      </c>
      <c r="E85" s="58">
        <f>IFERROR(交付申請入力データ!M$19*SUMIFS(交付申請入力データ!$G$20:$G$1053,交付申請入力データ!M$20:M$1053,"対象",交付申請入力データ!$C$20:$C$1053,交付申請出力結果!$B85,交付申請入力データ!$B$20:$B$1053,交付申請出力結果!$C$80)/SUMIF(交付申請入力データ!M$20:M$1053,"対象",交付申請入力データ!$G$20:$G$1053),0)</f>
        <v>0</v>
      </c>
      <c r="F85" s="58">
        <f>IFERROR(交付申請入力データ!N$19*SUMIFS(交付申請入力データ!$G$20:$G$1053,交付申請入力データ!N$20:N$1053,"対象",交付申請入力データ!$C$20:$C$1053,交付申請出力結果!$B85,交付申請入力データ!$B$20:$B$1053,交付申請出力結果!$C$80)/SUMIF(交付申請入力データ!N$20:N$1053,"対象",交付申請入力データ!$G$20:$G$1053),0)</f>
        <v>0</v>
      </c>
      <c r="G85" s="58">
        <f>IFERROR(交付申請入力データ!O$19*SUMIFS(交付申請入力データ!$G$20:$G$1053,交付申請入力データ!O$20:O$1053,"対象",交付申請入力データ!$C$20:$C$1053,交付申請出力結果!$B85,交付申請入力データ!$B$20:$B$1053,交付申請出力結果!$C$80)/SUMIF(交付申請入力データ!O$20:O$1053,"対象",交付申請入力データ!$G$20:$G$1053),0)</f>
        <v>0</v>
      </c>
      <c r="H85" s="58">
        <f>IFERROR(交付申請入力データ!P$19*SUMIFS(交付申請入力データ!$G$20:$G$1053,交付申請入力データ!P$20:P$1053,"対象",交付申請入力データ!$C$20:$C$1053,交付申請出力結果!$B85,交付申請入力データ!$B$20:$B$1053,交付申請出力結果!$C$80)/SUMIF(交付申請入力データ!P$20:P$1053,"対象",交付申請入力データ!$G$20:$G$1053),0)</f>
        <v>0</v>
      </c>
      <c r="I85" s="58">
        <f>IFERROR(交付申請入力データ!Q$19*SUMIFS(交付申請入力データ!$G$20:$G$1053,交付申請入力データ!Q$20:Q$1053,"対象",交付申請入力データ!$C$20:$C$1053,交付申請出力結果!$B85,交付申請入力データ!$B$20:$B$1053,交付申請出力結果!$C$80)/SUMIF(交付申請入力データ!Q$20:Q$1053,"対象",交付申請入力データ!$G$20:$G$1053),0)</f>
        <v>0</v>
      </c>
      <c r="J85" s="58">
        <f>IFERROR(交付申請入力データ!R$19*SUMIFS(交付申請入力データ!$G$20:$G$1053,交付申請入力データ!R$20:R$1053,"対象",交付申請入力データ!$C$20:$C$1053,交付申請出力結果!$B85,交付申請入力データ!$B$20:$B$1053,交付申請出力結果!$C$80)/SUMIF(交付申請入力データ!R$20:R$1053,"対象",交付申請入力データ!$G$20:$G$1053),0)</f>
        <v>0</v>
      </c>
      <c r="K85" s="58">
        <f>IFERROR(交付申請入力データ!S$19*SUMIFS(交付申請入力データ!$G$20:$G$1053,交付申請入力データ!S$20:S$1053,"対象",交付申請入力データ!$C$20:$C$1053,交付申請出力結果!$B85,交付申請入力データ!$B$20:$B$1053,交付申請出力結果!$C$80)/SUMIF(交付申請入力データ!S$20:S$1053,"対象",交付申請入力データ!$G$20:$G$1053),0)</f>
        <v>0</v>
      </c>
      <c r="L85" s="58">
        <f>IFERROR(交付申請入力データ!T$19*SUMIFS(交付申請入力データ!$G$20:$G$1053,交付申請入力データ!T$20:T$1053,"対象",交付申請入力データ!$C$20:$C$1053,交付申請出力結果!$B85,交付申請入力データ!$B$20:$B$1053,交付申請出力結果!$C$80)/SUMIF(交付申請入力データ!T$20:T$1053,"対象",交付申請入力データ!$G$20:$G$1053),0)</f>
        <v>0</v>
      </c>
      <c r="M85" s="58">
        <f>IFERROR(交付申請入力データ!U$19*SUMIFS(交付申請入力データ!$G$20:$G$1053,交付申請入力データ!U$20:U$1053,"対象",交付申請入力データ!$C$20:$C$1053,交付申請出力結果!$B85,交付申請入力データ!$B$20:$B$1053,交付申請出力結果!$C$80)/SUMIF(交付申請入力データ!U$20:U$1053,"対象",交付申請入力データ!$G$20:$G$1053),0)</f>
        <v>0</v>
      </c>
      <c r="N85" s="58">
        <f>IFERROR(交付申請入力データ!Y$19*SUMIFS(交付申請入力データ!$G$20:$G$1053,交付申請入力データ!Y$20:Y$1053,"対象",交付申請入力データ!$C$20:$C$1053,交付申請出力結果!$B85,交付申請入力データ!$B$20:$B$1053,交付申請出力結果!$C$80)/SUMIF(交付申請入力データ!Y$20:Y$1053,"対象",交付申請入力データ!$G$20:$G$1053),0)</f>
        <v>0</v>
      </c>
      <c r="O85" s="58">
        <f>IFERROR(交付申請入力データ!Z$19*SUMIFS(交付申請入力データ!$G$20:$G$1053,交付申請入力データ!Z$20:Z$1053,"対象",交付申請入力データ!$C$20:$C$1053,交付申請出力結果!$B85,交付申請入力データ!$B$20:$B$1053,交付申請出力結果!$C$80)/SUMIF(交付申請入力データ!Z$20:Z$1053,"対象",交付申請入力データ!$G$20:$G$1053),0)</f>
        <v>0</v>
      </c>
      <c r="P85" s="58">
        <f>IFERROR(交付申請入力データ!AA$19*SUMIFS(交付申請入力データ!$G$20:$G$1053,交付申請入力データ!AA$20:AA$1053,"対象",交付申請入力データ!$C$20:$C$1053,交付申請出力結果!$B85,交付申請入力データ!$B$20:$B$1053,交付申請出力結果!$C$80)/SUMIF(交付申請入力データ!AA$20:AA$1053,"対象",交付申請入力データ!$G$20:$G$1053),0)</f>
        <v>0</v>
      </c>
      <c r="Q85" s="57">
        <f t="shared" si="39"/>
        <v>0</v>
      </c>
      <c r="R85" s="59">
        <f>IFERROR(VLOOKUP($C$80,交付申請入力データ!$B$9:$E$14,4,0),0)</f>
        <v>0</v>
      </c>
      <c r="S85" s="60">
        <f>ROUNDDOWN(Q85*R85,0)</f>
        <v>0</v>
      </c>
      <c r="T85" s="461"/>
    </row>
    <row r="86" spans="1:20">
      <c r="A86" s="459"/>
      <c r="B86" s="173" t="s">
        <v>170</v>
      </c>
      <c r="C86" s="71">
        <f>SUMIFS(交付申請入力データ!$G$20:$G$1053,交付申請入力データ!$C$20:$C$1053,B86,交付申請入力データ!$B$20:$B$1053,交付申請出力結果!$C$80)</f>
        <v>0</v>
      </c>
      <c r="D86" s="57">
        <f>SUMIFS(交付申請入力データ!$H$20:$H$1053,交付申請入力データ!$C$20:$C$1053,B86,交付申請入力データ!$B$20:$B$1053,交付申請出力結果!$C$80)</f>
        <v>0</v>
      </c>
      <c r="E86" s="58">
        <f>IFERROR(交付申請入力データ!M$19*SUMIFS(交付申請入力データ!$G$20:$G$1053,交付申請入力データ!M$20:M$1053,"対象",交付申請入力データ!$C$20:$C$1053,交付申請出力結果!$B86,交付申請入力データ!$B$20:$B$1053,交付申請出力結果!$C$80)/SUMIF(交付申請入力データ!M$20:M$1053,"対象",交付申請入力データ!$G$20:$G$1053),0)</f>
        <v>0</v>
      </c>
      <c r="F86" s="58">
        <f>IFERROR(交付申請入力データ!N$19*SUMIFS(交付申請入力データ!$G$20:$G$1053,交付申請入力データ!N$20:N$1053,"対象",交付申請入力データ!$C$20:$C$1053,交付申請出力結果!$B86,交付申請入力データ!$B$20:$B$1053,交付申請出力結果!$C$80)/SUMIF(交付申請入力データ!N$20:N$1053,"対象",交付申請入力データ!$G$20:$G$1053),0)</f>
        <v>0</v>
      </c>
      <c r="G86" s="58">
        <f>IFERROR(交付申請入力データ!O$19*SUMIFS(交付申請入力データ!$G$20:$G$1053,交付申請入力データ!O$20:O$1053,"対象",交付申請入力データ!$C$20:$C$1053,交付申請出力結果!$B86,交付申請入力データ!$B$20:$B$1053,交付申請出力結果!$C$80)/SUMIF(交付申請入力データ!O$20:O$1053,"対象",交付申請入力データ!$G$20:$G$1053),0)</f>
        <v>0</v>
      </c>
      <c r="H86" s="58">
        <f>IFERROR(交付申請入力データ!P$19*SUMIFS(交付申請入力データ!$G$20:$G$1053,交付申請入力データ!P$20:P$1053,"対象",交付申請入力データ!$C$20:$C$1053,交付申請出力結果!$B86,交付申請入力データ!$B$20:$B$1053,交付申請出力結果!$C$80)/SUMIF(交付申請入力データ!P$20:P$1053,"対象",交付申請入力データ!$G$20:$G$1053),0)</f>
        <v>0</v>
      </c>
      <c r="I86" s="58">
        <f>IFERROR(交付申請入力データ!Q$19*SUMIFS(交付申請入力データ!$G$20:$G$1053,交付申請入力データ!Q$20:Q$1053,"対象",交付申請入力データ!$C$20:$C$1053,交付申請出力結果!$B86,交付申請入力データ!$B$20:$B$1053,交付申請出力結果!$C$80)/SUMIF(交付申請入力データ!Q$20:Q$1053,"対象",交付申請入力データ!$G$20:$G$1053),0)</f>
        <v>0</v>
      </c>
      <c r="J86" s="58">
        <f>IFERROR(交付申請入力データ!R$19*SUMIFS(交付申請入力データ!$G$20:$G$1053,交付申請入力データ!R$20:R$1053,"対象",交付申請入力データ!$C$20:$C$1053,交付申請出力結果!$B86,交付申請入力データ!$B$20:$B$1053,交付申請出力結果!$C$80)/SUMIF(交付申請入力データ!R$20:R$1053,"対象",交付申請入力データ!$G$20:$G$1053),0)</f>
        <v>0</v>
      </c>
      <c r="K86" s="58">
        <f>IFERROR(交付申請入力データ!S$19*SUMIFS(交付申請入力データ!$G$20:$G$1053,交付申請入力データ!S$20:S$1053,"対象",交付申請入力データ!$C$20:$C$1053,交付申請出力結果!$B86,交付申請入力データ!$B$20:$B$1053,交付申請出力結果!$C$80)/SUMIF(交付申請入力データ!S$20:S$1053,"対象",交付申請入力データ!$G$20:$G$1053),0)</f>
        <v>0</v>
      </c>
      <c r="L86" s="58">
        <f>IFERROR(交付申請入力データ!T$19*SUMIFS(交付申請入力データ!$G$20:$G$1053,交付申請入力データ!T$20:T$1053,"対象",交付申請入力データ!$C$20:$C$1053,交付申請出力結果!$B86,交付申請入力データ!$B$20:$B$1053,交付申請出力結果!$C$80)/SUMIF(交付申請入力データ!T$20:T$1053,"対象",交付申請入力データ!$G$20:$G$1053),0)</f>
        <v>0</v>
      </c>
      <c r="M86" s="58">
        <f>IFERROR(交付申請入力データ!U$19*SUMIFS(交付申請入力データ!$G$20:$G$1053,交付申請入力データ!U$20:U$1053,"対象",交付申請入力データ!$C$20:$C$1053,交付申請出力結果!$B86,交付申請入力データ!$B$20:$B$1053,交付申請出力結果!$C$80)/SUMIF(交付申請入力データ!U$20:U$1053,"対象",交付申請入力データ!$G$20:$G$1053),0)</f>
        <v>0</v>
      </c>
      <c r="N86" s="58">
        <f>IFERROR(交付申請入力データ!Y$19*SUMIFS(交付申請入力データ!$G$20:$G$1053,交付申請入力データ!Y$20:Y$1053,"対象",交付申請入力データ!$C$20:$C$1053,交付申請出力結果!$B86,交付申請入力データ!$B$20:$B$1053,交付申請出力結果!$C$80)/SUMIF(交付申請入力データ!Y$20:Y$1053,"対象",交付申請入力データ!$G$20:$G$1053),0)</f>
        <v>0</v>
      </c>
      <c r="O86" s="58">
        <f>IFERROR(交付申請入力データ!Z$19*SUMIFS(交付申請入力データ!$G$20:$G$1053,交付申請入力データ!Z$20:Z$1053,"対象",交付申請入力データ!$C$20:$C$1053,交付申請出力結果!$B86,交付申請入力データ!$B$20:$B$1053,交付申請出力結果!$C$80)/SUMIF(交付申請入力データ!Z$20:Z$1053,"対象",交付申請入力データ!$G$20:$G$1053),0)</f>
        <v>0</v>
      </c>
      <c r="P86" s="58">
        <f>IFERROR(交付申請入力データ!AA$19*SUMIFS(交付申請入力データ!$G$20:$G$1053,交付申請入力データ!AA$20:AA$1053,"対象",交付申請入力データ!$C$20:$C$1053,交付申請出力結果!$B86,交付申請入力データ!$B$20:$B$1053,交付申請出力結果!$C$80)/SUMIF(交付申請入力データ!AA$20:AA$1053,"対象",交付申請入力データ!$G$20:$G$1053),0)</f>
        <v>0</v>
      </c>
      <c r="Q86" s="57">
        <f t="shared" si="39"/>
        <v>0</v>
      </c>
      <c r="R86" s="59">
        <f>IFERROR(VLOOKUP($C$80,交付申請入力データ!$B$9:$E$14,4,0),0)</f>
        <v>0</v>
      </c>
      <c r="S86" s="60">
        <f>ROUNDDOWN(Q86*R86,0)</f>
        <v>0</v>
      </c>
      <c r="T86" s="461"/>
    </row>
    <row r="87" spans="1:20">
      <c r="A87" s="459"/>
      <c r="B87" s="173" t="s">
        <v>171</v>
      </c>
      <c r="C87" s="71">
        <f>SUMIFS(交付申請入力データ!$G$20:$G$1053,交付申請入力データ!$C$20:$C$1053,B87,交付申請入力データ!$B$20:$B$1053,交付申請出力結果!$C$80)</f>
        <v>0</v>
      </c>
      <c r="D87" s="57">
        <f>SUMIFS(交付申請入力データ!$H$20:$H$1053,交付申請入力データ!$C$20:$C$1053,B87,交付申請入力データ!$B$20:$B$1053,交付申請出力結果!$C$80)</f>
        <v>0</v>
      </c>
      <c r="E87" s="58">
        <f>IFERROR(交付申請入力データ!M$19*SUMIFS(交付申請入力データ!$G$20:$G$1053,交付申請入力データ!M$20:M$1053,"対象",交付申請入力データ!$C$20:$C$1053,交付申請出力結果!$B87,交付申請入力データ!$B$20:$B$1053,交付申請出力結果!$C$80)/SUMIF(交付申請入力データ!M$20:M$1053,"対象",交付申請入力データ!$G$20:$G$1053),0)</f>
        <v>0</v>
      </c>
      <c r="F87" s="58">
        <f>IFERROR(交付申請入力データ!N$19*SUMIFS(交付申請入力データ!$G$20:$G$1053,交付申請入力データ!N$20:N$1053,"対象",交付申請入力データ!$C$20:$C$1053,交付申請出力結果!$B87,交付申請入力データ!$B$20:$B$1053,交付申請出力結果!$C$80)/SUMIF(交付申請入力データ!N$20:N$1053,"対象",交付申請入力データ!$G$20:$G$1053),0)</f>
        <v>0</v>
      </c>
      <c r="G87" s="58">
        <f>IFERROR(交付申請入力データ!O$19*SUMIFS(交付申請入力データ!$G$20:$G$1053,交付申請入力データ!O$20:O$1053,"対象",交付申請入力データ!$C$20:$C$1053,交付申請出力結果!$B87,交付申請入力データ!$B$20:$B$1053,交付申請出力結果!$C$80)/SUMIF(交付申請入力データ!O$20:O$1053,"対象",交付申請入力データ!$G$20:$G$1053),0)</f>
        <v>0</v>
      </c>
      <c r="H87" s="58">
        <f>IFERROR(交付申請入力データ!P$19*SUMIFS(交付申請入力データ!$G$20:$G$1053,交付申請入力データ!P$20:P$1053,"対象",交付申請入力データ!$C$20:$C$1053,交付申請出力結果!$B87,交付申請入力データ!$B$20:$B$1053,交付申請出力結果!$C$80)/SUMIF(交付申請入力データ!P$20:P$1053,"対象",交付申請入力データ!$G$20:$G$1053),0)</f>
        <v>0</v>
      </c>
      <c r="I87" s="58">
        <f>IFERROR(交付申請入力データ!Q$19*SUMIFS(交付申請入力データ!$G$20:$G$1053,交付申請入力データ!Q$20:Q$1053,"対象",交付申請入力データ!$C$20:$C$1053,交付申請出力結果!$B87,交付申請入力データ!$B$20:$B$1053,交付申請出力結果!$C$80)/SUMIF(交付申請入力データ!Q$20:Q$1053,"対象",交付申請入力データ!$G$20:$G$1053),0)</f>
        <v>0</v>
      </c>
      <c r="J87" s="58">
        <f>IFERROR(交付申請入力データ!R$19*SUMIFS(交付申請入力データ!$G$20:$G$1053,交付申請入力データ!R$20:R$1053,"対象",交付申請入力データ!$C$20:$C$1053,交付申請出力結果!$B87,交付申請入力データ!$B$20:$B$1053,交付申請出力結果!$C$80)/SUMIF(交付申請入力データ!R$20:R$1053,"対象",交付申請入力データ!$G$20:$G$1053),0)</f>
        <v>0</v>
      </c>
      <c r="K87" s="58">
        <f>IFERROR(交付申請入力データ!S$19*SUMIFS(交付申請入力データ!$G$20:$G$1053,交付申請入力データ!S$20:S$1053,"対象",交付申請入力データ!$C$20:$C$1053,交付申請出力結果!$B87,交付申請入力データ!$B$20:$B$1053,交付申請出力結果!$C$80)/SUMIF(交付申請入力データ!S$20:S$1053,"対象",交付申請入力データ!$G$20:$G$1053),0)</f>
        <v>0</v>
      </c>
      <c r="L87" s="58">
        <f>IFERROR(交付申請入力データ!T$19*SUMIFS(交付申請入力データ!$G$20:$G$1053,交付申請入力データ!T$20:T$1053,"対象",交付申請入力データ!$C$20:$C$1053,交付申請出力結果!$B87,交付申請入力データ!$B$20:$B$1053,交付申請出力結果!$C$80)/SUMIF(交付申請入力データ!T$20:T$1053,"対象",交付申請入力データ!$G$20:$G$1053),0)</f>
        <v>0</v>
      </c>
      <c r="M87" s="58">
        <f>IFERROR(交付申請入力データ!U$19*SUMIFS(交付申請入力データ!$G$20:$G$1053,交付申請入力データ!U$20:U$1053,"対象",交付申請入力データ!$C$20:$C$1053,交付申請出力結果!$B87,交付申請入力データ!$B$20:$B$1053,交付申請出力結果!$C$80)/SUMIF(交付申請入力データ!U$20:U$1053,"対象",交付申請入力データ!$G$20:$G$1053),0)</f>
        <v>0</v>
      </c>
      <c r="N87" s="58">
        <f>IFERROR(交付申請入力データ!Y$19*SUMIFS(交付申請入力データ!$G$20:$G$1053,交付申請入力データ!Y$20:Y$1053,"対象",交付申請入力データ!$C$20:$C$1053,交付申請出力結果!$B87,交付申請入力データ!$B$20:$B$1053,交付申請出力結果!$C$80)/SUMIF(交付申請入力データ!Y$20:Y$1053,"対象",交付申請入力データ!$G$20:$G$1053),0)</f>
        <v>0</v>
      </c>
      <c r="O87" s="58">
        <f>IFERROR(交付申請入力データ!Z$19*SUMIFS(交付申請入力データ!$G$20:$G$1053,交付申請入力データ!Z$20:Z$1053,"対象",交付申請入力データ!$C$20:$C$1053,交付申請出力結果!$B87,交付申請入力データ!$B$20:$B$1053,交付申請出力結果!$C$80)/SUMIF(交付申請入力データ!Z$20:Z$1053,"対象",交付申請入力データ!$G$20:$G$1053),0)</f>
        <v>0</v>
      </c>
      <c r="P87" s="58">
        <f>IFERROR(交付申請入力データ!AA$19*SUMIFS(交付申請入力データ!$G$20:$G$1053,交付申請入力データ!AA$20:AA$1053,"対象",交付申請入力データ!$C$20:$C$1053,交付申請出力結果!$B87,交付申請入力データ!$B$20:$B$1053,交付申請出力結果!$C$80)/SUMIF(交付申請入力データ!AA$20:AA$1053,"対象",交付申請入力データ!$G$20:$G$1053),0)</f>
        <v>0</v>
      </c>
      <c r="Q87" s="57">
        <f t="shared" si="39"/>
        <v>0</v>
      </c>
      <c r="R87" s="59">
        <f>IFERROR(VLOOKUP($C$80,交付申請入力データ!$B$9:$E$14,4,0),0)</f>
        <v>0</v>
      </c>
      <c r="S87" s="60">
        <f t="shared" ref="S87:S92" si="41">ROUNDDOWN(Q87*R87,0)</f>
        <v>0</v>
      </c>
      <c r="T87" s="461"/>
    </row>
    <row r="88" spans="1:20">
      <c r="A88" s="459"/>
      <c r="B88" s="173" t="s">
        <v>173</v>
      </c>
      <c r="C88" s="56">
        <f>SUMIFS(交付申請入力データ!$G$20:$G$1053,交付申請入力データ!$C$20:$C$1053,B88,交付申請入力データ!$B$20:$B$1053,交付申請出力結果!$C$80)</f>
        <v>0</v>
      </c>
      <c r="D88" s="57">
        <f>SUMIFS(交付申請入力データ!$H$20:$H$1053,交付申請入力データ!$C$20:$C$1053,B88,交付申請入力データ!$B$20:$B$1053,交付申請出力結果!$C$80)</f>
        <v>0</v>
      </c>
      <c r="E88" s="57">
        <f>IFERROR(交付申請入力データ!M$19*SUMIFS(交付申請入力データ!$G$20:$G$1053,交付申請入力データ!M$20:M$1053,"対象",交付申請入力データ!$C$20:$C$1053,交付申請出力結果!$B88,交付申請入力データ!$B$20:$B$1053,交付申請出力結果!$C$80)/SUMIF(交付申請入力データ!M$20:M$1053,"対象",交付申請入力データ!$G$20:$G$1053),0)</f>
        <v>0</v>
      </c>
      <c r="F88" s="57">
        <f>IFERROR(交付申請入力データ!N$19*SUMIFS(交付申請入力データ!$G$20:$G$1053,交付申請入力データ!N$20:N$1053,"対象",交付申請入力データ!$C$20:$C$1053,交付申請出力結果!$B88,交付申請入力データ!$B$20:$B$1053,交付申請出力結果!$C$80)/SUMIF(交付申請入力データ!N$20:N$1053,"対象",交付申請入力データ!$G$20:$G$1053),0)</f>
        <v>0</v>
      </c>
      <c r="G88" s="57">
        <f>IFERROR(交付申請入力データ!O$19*SUMIFS(交付申請入力データ!$G$20:$G$1053,交付申請入力データ!O$20:O$1053,"対象",交付申請入力データ!$C$20:$C$1053,交付申請出力結果!$B88,交付申請入力データ!$B$20:$B$1053,交付申請出力結果!$C$80)/SUMIF(交付申請入力データ!O$20:O$1053,"対象",交付申請入力データ!$G$20:$G$1053),0)</f>
        <v>0</v>
      </c>
      <c r="H88" s="57">
        <f>IFERROR(交付申請入力データ!P$19*SUMIFS(交付申請入力データ!$G$20:$G$1053,交付申請入力データ!P$20:P$1053,"対象",交付申請入力データ!$C$20:$C$1053,交付申請出力結果!$B88,交付申請入力データ!$B$20:$B$1053,交付申請出力結果!$C$80)/SUMIF(交付申請入力データ!P$20:P$1053,"対象",交付申請入力データ!$G$20:$G$1053),0)</f>
        <v>0</v>
      </c>
      <c r="I88" s="57">
        <f>IFERROR(交付申請入力データ!Q$19*SUMIFS(交付申請入力データ!$G$20:$G$1053,交付申請入力データ!Q$20:Q$1053,"対象",交付申請入力データ!$C$20:$C$1053,交付申請出力結果!$B88,交付申請入力データ!$B$20:$B$1053,交付申請出力結果!$C$80)/SUMIF(交付申請入力データ!Q$20:Q$1053,"対象",交付申請入力データ!$G$20:$G$1053),0)</f>
        <v>0</v>
      </c>
      <c r="J88" s="57">
        <f>IFERROR(交付申請入力データ!R$19*SUMIFS(交付申請入力データ!$G$20:$G$1053,交付申請入力データ!R$20:R$1053,"対象",交付申請入力データ!$C$20:$C$1053,交付申請出力結果!$B88,交付申請入力データ!$B$20:$B$1053,交付申請出力結果!$C$80)/SUMIF(交付申請入力データ!R$20:R$1053,"対象",交付申請入力データ!$G$20:$G$1053),0)</f>
        <v>0</v>
      </c>
      <c r="K88" s="57">
        <f>IFERROR(交付申請入力データ!S$19*SUMIFS(交付申請入力データ!$G$20:$G$1053,交付申請入力データ!S$20:S$1053,"対象",交付申請入力データ!$C$20:$C$1053,交付申請出力結果!$B88,交付申請入力データ!$B$20:$B$1053,交付申請出力結果!$C$80)/SUMIF(交付申請入力データ!S$20:S$1053,"対象",交付申請入力データ!$G$20:$G$1053),0)</f>
        <v>0</v>
      </c>
      <c r="L88" s="58">
        <f>IFERROR(交付申請入力データ!T$19*SUMIFS(交付申請入力データ!$G$20:$G$1053,交付申請入力データ!T$20:T$1053,"対象",交付申請入力データ!$C$20:$C$1053,交付申請出力結果!$B88,交付申請入力データ!$B$20:$B$1053,交付申請出力結果!$C$80)/SUMIF(交付申請入力データ!T$20:T$1053,"対象",交付申請入力データ!$G$20:$G$1053),0)</f>
        <v>0</v>
      </c>
      <c r="M88" s="58">
        <f>IFERROR(交付申請入力データ!U$19*SUMIFS(交付申請入力データ!$G$20:$G$1053,交付申請入力データ!U$20:U$1053,"対象",交付申請入力データ!$C$20:$C$1053,交付申請出力結果!$B88,交付申請入力データ!$B$20:$B$1053,交付申請出力結果!$C$80)/SUMIF(交付申請入力データ!U$20:U$1053,"対象",交付申請入力データ!$G$20:$G$1053),0)</f>
        <v>0</v>
      </c>
      <c r="N88" s="57">
        <f>IFERROR(交付申請入力データ!Y$19*SUMIFS(交付申請入力データ!$G$20:$G$1053,交付申請入力データ!Y$20:Y$1053,"対象",交付申請入力データ!$C$20:$C$1053,交付申請出力結果!$B88,交付申請入力データ!$B$20:$B$1053,交付申請出力結果!$C$80)/SUMIF(交付申請入力データ!Y$20:Y$1053,"対象",交付申請入力データ!$G$20:$G$1053),0)</f>
        <v>0</v>
      </c>
      <c r="O88" s="57">
        <f>IFERROR(交付申請入力データ!Z$19*SUMIFS(交付申請入力データ!$G$20:$G$1053,交付申請入力データ!Z$20:Z$1053,"対象",交付申請入力データ!$C$20:$C$1053,交付申請出力結果!$B88,交付申請入力データ!$B$20:$B$1053,交付申請出力結果!$C$80)/SUMIF(交付申請入力データ!Z$20:Z$1053,"対象",交付申請入力データ!$G$20:$G$1053),0)</f>
        <v>0</v>
      </c>
      <c r="P88" s="57">
        <f>IFERROR(交付申請入力データ!AA$19*SUMIFS(交付申請入力データ!$G$20:$G$1053,交付申請入力データ!AA$20:AA$1053,"対象",交付申請入力データ!$C$20:$C$1053,交付申請出力結果!$B88,交付申請入力データ!$B$20:$B$1053,交付申請出力結果!$C$80)/SUMIF(交付申請入力データ!AA$20:AA$1053,"対象",交付申請入力データ!$G$20:$G$1053),0)</f>
        <v>0</v>
      </c>
      <c r="Q88" s="57">
        <f t="shared" si="39"/>
        <v>0</v>
      </c>
      <c r="R88" s="59">
        <f>IFERROR(VLOOKUP($C$80,交付申請入力データ!$B$9:$E$14,4,0),0)</f>
        <v>0</v>
      </c>
      <c r="S88" s="60">
        <f t="shared" si="41"/>
        <v>0</v>
      </c>
      <c r="T88" s="461"/>
    </row>
    <row r="89" spans="1:20">
      <c r="A89" s="459"/>
      <c r="B89" s="173" t="s">
        <v>17</v>
      </c>
      <c r="C89" s="56">
        <f>SUMIFS(交付申請入力データ!$G$20:$G$1053,交付申請入力データ!$C$20:$C$1053,B89,交付申請入力データ!$B$20:$B$1053,交付申請出力結果!$C$80)</f>
        <v>0</v>
      </c>
      <c r="D89" s="96">
        <f>SUMIFS(交付申請入力データ!$H$20:$H$1053,交付申請入力データ!$C$20:$C$1053,B89,交付申請入力データ!$B$20:$B$1053,交付申請出力結果!$C$80)</f>
        <v>0</v>
      </c>
      <c r="E89" s="96">
        <f>IFERROR(交付申請入力データ!M$19*SUMIFS(交付申請入力データ!$G$20:$G$1053,交付申請入力データ!M$20:M$1053,"対象",交付申請入力データ!$C$20:$C$1053,交付申請出力結果!$B89,交付申請入力データ!$B$20:$B$1053,交付申請出力結果!$C$80)/SUMIF(交付申請入力データ!M$20:M$1053,"対象",交付申請入力データ!$G$20:$G$1053),0)</f>
        <v>0</v>
      </c>
      <c r="F89" s="96">
        <f>IFERROR(交付申請入力データ!N$19*SUMIFS(交付申請入力データ!$G$20:$G$1053,交付申請入力データ!N$20:N$1053,"対象",交付申請入力データ!$C$20:$C$1053,交付申請出力結果!$B89,交付申請入力データ!$B$20:$B$1053,交付申請出力結果!$C$80)/SUMIF(交付申請入力データ!N$20:N$1053,"対象",交付申請入力データ!$G$20:$G$1053),0)</f>
        <v>0</v>
      </c>
      <c r="G89" s="96">
        <f>IFERROR(交付申請入力データ!O$19*SUMIFS(交付申請入力データ!$G$20:$G$1053,交付申請入力データ!O$20:O$1053,"対象",交付申請入力データ!$C$20:$C$1053,交付申請出力結果!$B89,交付申請入力データ!$B$20:$B$1053,交付申請出力結果!$C$80)/SUMIF(交付申請入力データ!O$20:O$1053,"対象",交付申請入力データ!$G$20:$G$1053),0)</f>
        <v>0</v>
      </c>
      <c r="H89" s="96">
        <f>IFERROR(交付申請入力データ!P$19*SUMIFS(交付申請入力データ!$G$20:$G$1053,交付申請入力データ!P$20:P$1053,"対象",交付申請入力データ!$C$20:$C$1053,交付申請出力結果!$B89,交付申請入力データ!$B$20:$B$1053,交付申請出力結果!$C$80)/SUMIF(交付申請入力データ!P$20:P$1053,"対象",交付申請入力データ!$G$20:$G$1053),0)</f>
        <v>0</v>
      </c>
      <c r="I89" s="96">
        <f>IFERROR(交付申請入力データ!Q$19*SUMIFS(交付申請入力データ!$G$20:$G$1053,交付申請入力データ!Q$20:Q$1053,"対象",交付申請入力データ!$C$20:$C$1053,交付申請出力結果!$B89,交付申請入力データ!$B$20:$B$1053,交付申請出力結果!$C$80)/SUMIF(交付申請入力データ!Q$20:Q$1053,"対象",交付申請入力データ!$G$20:$G$1053),0)</f>
        <v>0</v>
      </c>
      <c r="J89" s="96">
        <f>IFERROR(交付申請入力データ!R$19*SUMIFS(交付申請入力データ!$G$20:$G$1053,交付申請入力データ!R$20:R$1053,"対象",交付申請入力データ!$C$20:$C$1053,交付申請出力結果!$B89,交付申請入力データ!$B$20:$B$1053,交付申請出力結果!$C$80)/SUMIF(交付申請入力データ!R$20:R$1053,"対象",交付申請入力データ!$G$20:$G$1053),0)</f>
        <v>0</v>
      </c>
      <c r="K89" s="96">
        <f>IFERROR(交付申請入力データ!S$19*SUMIFS(交付申請入力データ!$G$20:$G$1053,交付申請入力データ!S$20:S$1053,"対象",交付申請入力データ!$C$20:$C$1053,交付申請出力結果!$B89,交付申請入力データ!$B$20:$B$1053,交付申請出力結果!$C$80)/SUMIF(交付申請入力データ!S$20:S$1053,"対象",交付申請入力データ!$G$20:$G$1053),0)</f>
        <v>0</v>
      </c>
      <c r="L89" s="58">
        <f>IFERROR(交付申請入力データ!T$19*SUMIFS(交付申請入力データ!$G$20:$G$1053,交付申請入力データ!T$20:T$1053,"対象",交付申請入力データ!$C$20:$C$1053,交付申請出力結果!$B89,交付申請入力データ!$B$20:$B$1053,交付申請出力結果!$C$80)/SUMIF(交付申請入力データ!T$20:T$1053,"対象",交付申請入力データ!$G$20:$G$1053),0)</f>
        <v>0</v>
      </c>
      <c r="M89" s="58">
        <f>IFERROR(交付申請入力データ!U$19*SUMIFS(交付申請入力データ!$G$20:$G$1053,交付申請入力データ!U$20:U$1053,"対象",交付申請入力データ!$C$20:$C$1053,交付申請出力結果!$B89,交付申請入力データ!$B$20:$B$1053,交付申請出力結果!$C$80)/SUMIF(交付申請入力データ!U$20:U$1053,"対象",交付申請入力データ!$G$20:$G$1053),0)</f>
        <v>0</v>
      </c>
      <c r="N89" s="96">
        <f>IFERROR(交付申請入力データ!Y$19*SUMIFS(交付申請入力データ!$G$20:$G$1053,交付申請入力データ!Y$20:Y$1053,"対象",交付申請入力データ!$C$20:$C$1053,交付申請出力結果!$B89,交付申請入力データ!$B$20:$B$1053,交付申請出力結果!$C$80)/SUMIF(交付申請入力データ!Y$20:Y$1053,"対象",交付申請入力データ!$G$20:$G$1053),0)</f>
        <v>0</v>
      </c>
      <c r="O89" s="96">
        <f>IFERROR(交付申請入力データ!Z$19*SUMIFS(交付申請入力データ!$G$20:$G$1053,交付申請入力データ!Z$20:Z$1053,"対象",交付申請入力データ!$C$20:$C$1053,交付申請出力結果!$B89,交付申請入力データ!$B$20:$B$1053,交付申請出力結果!$C$80)/SUMIF(交付申請入力データ!Z$20:Z$1053,"対象",交付申請入力データ!$G$20:$G$1053),0)</f>
        <v>0</v>
      </c>
      <c r="P89" s="96">
        <f>IFERROR(交付申請入力データ!AA$19*SUMIFS(交付申請入力データ!$G$20:$G$1053,交付申請入力データ!AA$20:AA$1053,"対象",交付申請入力データ!$C$20:$C$1053,交付申請出力結果!$B89,交付申請入力データ!$B$20:$B$1053,交付申請出力結果!$C$80)/SUMIF(交付申請入力データ!AA$20:AA$1053,"対象",交付申請入力データ!$G$20:$G$1053),0)</f>
        <v>0</v>
      </c>
      <c r="Q89" s="96">
        <f t="shared" ref="Q89" si="42">SUM(D89:P89)</f>
        <v>0</v>
      </c>
      <c r="R89" s="59">
        <f>IFERROR(VLOOKUP($C$80,交付申請入力データ!$B$9:$E$14,4,0),0)</f>
        <v>0</v>
      </c>
      <c r="S89" s="260">
        <f t="shared" ref="S89" si="43">ROUNDDOWN(Q89*R89,0)</f>
        <v>0</v>
      </c>
      <c r="T89" s="461"/>
    </row>
    <row r="90" spans="1:20" ht="19.5" thickBot="1">
      <c r="A90" s="459"/>
      <c r="B90" s="211" t="s">
        <v>175</v>
      </c>
      <c r="C90" s="212">
        <f>SUMIFS(交付申請入力データ!$G$20:$G$1053,交付申請入力データ!$C$20:$C$1053,B90,交付申請入力データ!$B$20:$B$1053,交付申請出力結果!$C$80)</f>
        <v>0</v>
      </c>
      <c r="D90" s="225">
        <f>SUMIFS(交付申請入力データ!$H$20:$H$1053,交付申請入力データ!$C$20:$C$1053,B90,交付申請入力データ!$B$20:$B$1053,交付申請出力結果!$C$80)</f>
        <v>0</v>
      </c>
      <c r="E90" s="225">
        <f>IFERROR(交付申請入力データ!M$19*SUMIFS(交付申請入力データ!$G$20:$G$1053,交付申請入力データ!M$20:M$1053,"対象",交付申請入力データ!$C$20:$C$1053,交付申請出力結果!$B90,交付申請入力データ!$B$20:$B$1053,交付申請出力結果!$C$80)/SUMIF(交付申請入力データ!M$20:M$1053,"対象",交付申請入力データ!$G$20:$G$1053),0)</f>
        <v>0</v>
      </c>
      <c r="F90" s="225">
        <f>IFERROR(交付申請入力データ!N$19*SUMIFS(交付申請入力データ!$G$20:$G$1053,交付申請入力データ!N$20:N$1053,"対象",交付申請入力データ!$C$20:$C$1053,交付申請出力結果!$B90,交付申請入力データ!$B$20:$B$1053,交付申請出力結果!$C$80)/SUMIF(交付申請入力データ!N$20:N$1053,"対象",交付申請入力データ!$G$20:$G$1053),0)</f>
        <v>0</v>
      </c>
      <c r="G90" s="225">
        <f>IFERROR(交付申請入力データ!O$19*SUMIFS(交付申請入力データ!$G$20:$G$1053,交付申請入力データ!O$20:O$1053,"対象",交付申請入力データ!$C$20:$C$1053,交付申請出力結果!$B90,交付申請入力データ!$B$20:$B$1053,交付申請出力結果!$C$80)/SUMIF(交付申請入力データ!O$20:O$1053,"対象",交付申請入力データ!$G$20:$G$1053),0)</f>
        <v>0</v>
      </c>
      <c r="H90" s="225">
        <f>IFERROR(交付申請入力データ!P$19*SUMIFS(交付申請入力データ!$G$20:$G$1053,交付申請入力データ!P$20:P$1053,"対象",交付申請入力データ!$C$20:$C$1053,交付申請出力結果!$B90,交付申請入力データ!$B$20:$B$1053,交付申請出力結果!$C$80)/SUMIF(交付申請入力データ!P$20:P$1053,"対象",交付申請入力データ!$G$20:$G$1053),0)</f>
        <v>0</v>
      </c>
      <c r="I90" s="225">
        <f>IFERROR(交付申請入力データ!Q$19*SUMIFS(交付申請入力データ!$G$20:$G$1053,交付申請入力データ!Q$20:Q$1053,"対象",交付申請入力データ!$C$20:$C$1053,交付申請出力結果!$B90,交付申請入力データ!$B$20:$B$1053,交付申請出力結果!$C$80)/SUMIF(交付申請入力データ!Q$20:Q$1053,"対象",交付申請入力データ!$G$20:$G$1053),0)</f>
        <v>0</v>
      </c>
      <c r="J90" s="225">
        <f>IFERROR(交付申請入力データ!R$19*SUMIFS(交付申請入力データ!$G$20:$G$1053,交付申請入力データ!R$20:R$1053,"対象",交付申請入力データ!$C$20:$C$1053,交付申請出力結果!$B90,交付申請入力データ!$B$20:$B$1053,交付申請出力結果!$C$80)/SUMIF(交付申請入力データ!R$20:R$1053,"対象",交付申請入力データ!$G$20:$G$1053),0)</f>
        <v>0</v>
      </c>
      <c r="K90" s="225">
        <f>IFERROR(交付申請入力データ!S$19*SUMIFS(交付申請入力データ!$G$20:$G$1053,交付申請入力データ!S$20:S$1053,"対象",交付申請入力データ!$C$20:$C$1053,交付申請出力結果!$B90,交付申請入力データ!$B$20:$B$1053,交付申請出力結果!$C$80)/SUMIF(交付申請入力データ!S$20:S$1053,"対象",交付申請入力データ!$G$20:$G$1053),0)</f>
        <v>0</v>
      </c>
      <c r="L90" s="93">
        <f>IFERROR(交付申請入力データ!T$19*SUMIFS(交付申請入力データ!$G$20:$G$1053,交付申請入力データ!T$20:T$1053,"対象",交付申請入力データ!$C$20:$C$1053,交付申請出力結果!$B90,交付申請入力データ!$B$20:$B$1053,交付申請出力結果!$C$80)/SUMIF(交付申請入力データ!T$20:T$1053,"対象",交付申請入力データ!$G$20:$G$1053),0)</f>
        <v>0</v>
      </c>
      <c r="M90" s="93">
        <f>IFERROR(交付申請入力データ!U$19*SUMIFS(交付申請入力データ!$G$20:$G$1053,交付申請入力データ!U$20:U$1053,"対象",交付申請入力データ!$C$20:$C$1053,交付申請出力結果!$B90,交付申請入力データ!$B$20:$B$1053,交付申請出力結果!$C$80)/SUMIF(交付申請入力データ!U$20:U$1053,"対象",交付申請入力データ!$G$20:$G$1053),0)</f>
        <v>0</v>
      </c>
      <c r="N90" s="225">
        <f>IFERROR(交付申請入力データ!Y$19*SUMIFS(交付申請入力データ!$G$20:$G$1053,交付申請入力データ!Y$20:Y$1053,"対象",交付申請入力データ!$C$20:$C$1053,交付申請出力結果!$B90,交付申請入力データ!$B$20:$B$1053,交付申請出力結果!$C$80)/SUMIF(交付申請入力データ!Y$20:Y$1053,"対象",交付申請入力データ!$G$20:$G$1053),0)</f>
        <v>0</v>
      </c>
      <c r="O90" s="225">
        <f>IFERROR(交付申請入力データ!Z$19*SUMIFS(交付申請入力データ!$G$20:$G$1053,交付申請入力データ!Z$20:Z$1053,"対象",交付申請入力データ!$C$20:$C$1053,交付申請出力結果!$B90,交付申請入力データ!$B$20:$B$1053,交付申請出力結果!$C$80)/SUMIF(交付申請入力データ!Z$20:Z$1053,"対象",交付申請入力データ!$G$20:$G$1053),0)</f>
        <v>0</v>
      </c>
      <c r="P90" s="225">
        <f>IFERROR(交付申請入力データ!AA$19*SUMIFS(交付申請入力データ!$G$20:$G$1053,交付申請入力データ!AA$20:AA$1053,"対象",交付申請入力データ!$C$20:$C$1053,交付申請出力結果!$B90,交付申請入力データ!$B$20:$B$1053,交付申請出力結果!$C$80)/SUMIF(交付申請入力データ!AA$20:AA$1053,"対象",交付申請入力データ!$G$20:$G$1053),0)</f>
        <v>0</v>
      </c>
      <c r="Q90" s="225">
        <f t="shared" si="39"/>
        <v>0</v>
      </c>
      <c r="R90" s="78">
        <f>IFERROR(VLOOKUP($C$80,交付申請入力データ!$B$9:$E$14,4,0),0)</f>
        <v>0</v>
      </c>
      <c r="S90" s="259">
        <f t="shared" si="41"/>
        <v>0</v>
      </c>
      <c r="T90" s="461"/>
    </row>
    <row r="91" spans="1:20">
      <c r="A91" s="472" t="s">
        <v>185</v>
      </c>
      <c r="B91" s="214" t="s">
        <v>18</v>
      </c>
      <c r="C91" s="215">
        <f>SUMIFS(交付申請入力データ!$G$20:$G$1053,交付申請入力データ!$C$20:$C$1053,B91,交付申請入力データ!$B$20:$B$1053,交付申請出力結果!$C$80)</f>
        <v>0</v>
      </c>
      <c r="D91" s="216">
        <f>SUMIFS(交付申請入力データ!$H$20:$H$1053,交付申請入力データ!$C$20:$C$1053,B91,交付申請入力データ!$B$20:$B$1053,交付申請出力結果!$C$80)</f>
        <v>0</v>
      </c>
      <c r="E91" s="216">
        <f>IFERROR(交付申請入力データ!M$19*SUMIFS(交付申請入力データ!$G$20:$G$1053,交付申請入力データ!M$20:M$1053,"対象",交付申請入力データ!$C$20:$C$1053,交付申請出力結果!$B91,交付申請入力データ!$B$20:$B$1053,交付申請出力結果!$C$80)/SUMIF(交付申請入力データ!M$20:M$1053,"対象",交付申請入力データ!$G$20:$G$1053),0)</f>
        <v>0</v>
      </c>
      <c r="F91" s="216">
        <f>IFERROR(交付申請入力データ!N$19*SUMIFS(交付申請入力データ!$G$20:$G$1053,交付申請入力データ!N$20:N$1053,"対象",交付申請入力データ!$C$20:$C$1053,交付申請出力結果!$B91,交付申請入力データ!$B$20:$B$1053,交付申請出力結果!$C$80)/SUMIF(交付申請入力データ!N$20:N$1053,"対象",交付申請入力データ!$G$20:$G$1053),0)</f>
        <v>0</v>
      </c>
      <c r="G91" s="216">
        <f>IFERROR(交付申請入力データ!O$19*SUMIFS(交付申請入力データ!$G$20:$G$1053,交付申請入力データ!O$20:O$1053,"対象",交付申請入力データ!$C$20:$C$1053,交付申請出力結果!$B91,交付申請入力データ!$B$20:$B$1053,交付申請出力結果!$C$80)/SUMIF(交付申請入力データ!O$20:O$1053,"対象",交付申請入力データ!$G$20:$G$1053),0)</f>
        <v>0</v>
      </c>
      <c r="H91" s="216">
        <f>IFERROR(交付申請入力データ!P$19*SUMIFS(交付申請入力データ!$G$20:$G$1053,交付申請入力データ!P$20:P$1053,"対象",交付申請入力データ!$C$20:$C$1053,交付申請出力結果!$B91,交付申請入力データ!$B$20:$B$1053,交付申請出力結果!$C$80)/SUMIF(交付申請入力データ!P$20:P$1053,"対象",交付申請入力データ!$G$20:$G$1053),0)</f>
        <v>0</v>
      </c>
      <c r="I91" s="216">
        <f>IFERROR(交付申請入力データ!Q$19*SUMIFS(交付申請入力データ!$G$20:$G$1053,交付申請入力データ!Q$20:Q$1053,"対象",交付申請入力データ!$C$20:$C$1053,交付申請出力結果!$B91,交付申請入力データ!$B$20:$B$1053,交付申請出力結果!$C$80)/SUMIF(交付申請入力データ!Q$20:Q$1053,"対象",交付申請入力データ!$G$20:$G$1053),0)</f>
        <v>0</v>
      </c>
      <c r="J91" s="216">
        <f>IFERROR(交付申請入力データ!R$19*SUMIFS(交付申請入力データ!$G$20:$G$1053,交付申請入力データ!R$20:R$1053,"対象",交付申請入力データ!$C$20:$C$1053,交付申請出力結果!$B91,交付申請入力データ!$B$20:$B$1053,交付申請出力結果!$C$80)/SUMIF(交付申請入力データ!R$20:R$1053,"対象",交付申請入力データ!$G$20:$G$1053),0)</f>
        <v>0</v>
      </c>
      <c r="K91" s="216">
        <f>IFERROR(交付申請入力データ!S$19*SUMIFS(交付申請入力データ!$G$20:$G$1053,交付申請入力データ!S$20:S$1053,"対象",交付申請入力データ!$C$20:$C$1053,交付申請出力結果!$B91,交付申請入力データ!$B$20:$B$1053,交付申請出力結果!$C$80)/SUMIF(交付申請入力データ!S$20:S$1053,"対象",交付申請入力データ!$G$20:$G$1053),0)</f>
        <v>0</v>
      </c>
      <c r="L91" s="216">
        <f>IFERROR(交付申請入力データ!T$19*SUMIFS(交付申請入力データ!$G$20:$G$1053,交付申請入力データ!T$20:T$1053,"対象",交付申請入力データ!$C$20:$C$1053,交付申請出力結果!$B91,交付申請入力データ!$B$20:$B$1053,交付申請出力結果!$C$80)/SUMIF(交付申請入力データ!T$20:T$1053,"対象",交付申請入力データ!$G$20:$G$1053),0)</f>
        <v>0</v>
      </c>
      <c r="M91" s="216">
        <f>IFERROR(交付申請入力データ!U$19*SUMIFS(交付申請入力データ!$G$20:$G$1053,交付申請入力データ!U$20:U$1053,"対象",交付申請入力データ!$C$20:$C$1053,交付申請出力結果!$B91,交付申請入力データ!$B$20:$B$1053,交付申請出力結果!$C$80)/SUMIF(交付申請入力データ!U$20:U$1053,"対象",交付申請入力データ!$G$20:$G$1053),0)</f>
        <v>0</v>
      </c>
      <c r="N91" s="216">
        <f>IFERROR(交付申請入力データ!Y$19*SUMIFS(交付申請入力データ!$G$20:$G$1053,交付申請入力データ!Y$20:Y$1053,"対象",交付申請入力データ!$C$20:$C$1053,交付申請出力結果!$B91,交付申請入力データ!$B$20:$B$1053,交付申請出力結果!$C$80)/SUMIF(交付申請入力データ!Y$20:Y$1053,"対象",交付申請入力データ!$G$20:$G$1053),0)</f>
        <v>0</v>
      </c>
      <c r="O91" s="216">
        <f>IFERROR(交付申請入力データ!Z$19*SUMIFS(交付申請入力データ!$G$20:$G$1053,交付申請入力データ!Z$20:Z$1053,"対象",交付申請入力データ!$C$20:$C$1053,交付申請出力結果!$B91,交付申請入力データ!$B$20:$B$1053,交付申請出力結果!$C$80)/SUMIF(交付申請入力データ!Z$20:Z$1053,"対象",交付申請入力データ!$G$20:$G$1053),0)</f>
        <v>0</v>
      </c>
      <c r="P91" s="216">
        <f>IFERROR(交付申請入力データ!AA$19*SUMIFS(交付申請入力データ!$G$20:$G$1053,交付申請入力データ!AA$20:AA$1053,"対象",交付申請入力データ!$C$20:$C$1053,交付申請出力結果!$B91,交付申請入力データ!$B$20:$B$1053,交付申請出力結果!$C$80)/SUMIF(交付申請入力データ!AA$20:AA$1053,"対象",交付申請入力データ!$G$20:$G$1053),0)</f>
        <v>0</v>
      </c>
      <c r="Q91" s="216">
        <f t="shared" si="39"/>
        <v>0</v>
      </c>
      <c r="R91" s="217">
        <f>IFERROR(VLOOKUP($C$80,交付申請入力データ!$B$9:$E$14,4,0),0)</f>
        <v>0</v>
      </c>
      <c r="S91" s="255">
        <f t="shared" si="41"/>
        <v>0</v>
      </c>
      <c r="T91" s="527">
        <f>SUM(S91:S92)</f>
        <v>0</v>
      </c>
    </row>
    <row r="92" spans="1:20" ht="19.5" thickBot="1">
      <c r="A92" s="473"/>
      <c r="B92" s="219" t="s">
        <v>300</v>
      </c>
      <c r="C92" s="220">
        <f>SUMIFS(交付申請入力データ!$G$20:$G$1053,交付申請入力データ!$C$20:$C$1053,B92,交付申請入力データ!$B$20:$B$1053,交付申請出力結果!$C$80)</f>
        <v>0</v>
      </c>
      <c r="D92" s="206">
        <f>SUMIFS(交付申請入力データ!$H$20:$H$1053,交付申請入力データ!$C$20:$C$1053,B92,交付申請入力データ!$B$20:$B$1053,交付申請出力結果!$C$80)</f>
        <v>0</v>
      </c>
      <c r="E92" s="206">
        <f>IFERROR(交付申請入力データ!M$19*SUMIFS(交付申請入力データ!$G$20:$G$1053,交付申請入力データ!M$20:M$1053,"対象",交付申請入力データ!$C$20:$C$1053,交付申請出力結果!$B92,交付申請入力データ!$B$20:$B$1053,交付申請出力結果!$C$80)/SUMIF(交付申請入力データ!M$20:M$1053,"対象",交付申請入力データ!$G$20:$G$1053),0)</f>
        <v>0</v>
      </c>
      <c r="F92" s="206">
        <f>IFERROR(交付申請入力データ!N$19*SUMIFS(交付申請入力データ!$G$20:$G$1053,交付申請入力データ!N$20:N$1053,"対象",交付申請入力データ!$C$20:$C$1053,交付申請出力結果!$B92,交付申請入力データ!$B$20:$B$1053,交付申請出力結果!$C$80)/SUMIF(交付申請入力データ!N$20:N$1053,"対象",交付申請入力データ!$G$20:$G$1053),0)</f>
        <v>0</v>
      </c>
      <c r="G92" s="206">
        <f>IFERROR(交付申請入力データ!O$19*SUMIFS(交付申請入力データ!$G$20:$G$1053,交付申請入力データ!O$20:O$1053,"対象",交付申請入力データ!$C$20:$C$1053,交付申請出力結果!$B92,交付申請入力データ!$B$20:$B$1053,交付申請出力結果!$C$80)/SUMIF(交付申請入力データ!O$20:O$1053,"対象",交付申請入力データ!$G$20:$G$1053),0)</f>
        <v>0</v>
      </c>
      <c r="H92" s="206">
        <f>IFERROR(交付申請入力データ!P$19*SUMIFS(交付申請入力データ!$G$20:$G$1053,交付申請入力データ!P$20:P$1053,"対象",交付申請入力データ!$C$20:$C$1053,交付申請出力結果!$B92,交付申請入力データ!$B$20:$B$1053,交付申請出力結果!$C$80)/SUMIF(交付申請入力データ!P$20:P$1053,"対象",交付申請入力データ!$G$20:$G$1053),0)</f>
        <v>0</v>
      </c>
      <c r="I92" s="206">
        <f>IFERROR(交付申請入力データ!Q$19*SUMIFS(交付申請入力データ!$G$20:$G$1053,交付申請入力データ!Q$20:Q$1053,"対象",交付申請入力データ!$C$20:$C$1053,交付申請出力結果!$B92,交付申請入力データ!$B$20:$B$1053,交付申請出力結果!$C$80)/SUMIF(交付申請入力データ!Q$20:Q$1053,"対象",交付申請入力データ!$G$20:$G$1053),0)</f>
        <v>0</v>
      </c>
      <c r="J92" s="206">
        <f>IFERROR(交付申請入力データ!R$19*SUMIFS(交付申請入力データ!$G$20:$G$1053,交付申請入力データ!R$20:R$1053,"対象",交付申請入力データ!$C$20:$C$1053,交付申請出力結果!$B92,交付申請入力データ!$B$20:$B$1053,交付申請出力結果!$C$80)/SUMIF(交付申請入力データ!R$20:R$1053,"対象",交付申請入力データ!$G$20:$G$1053),0)</f>
        <v>0</v>
      </c>
      <c r="K92" s="206">
        <f>IFERROR(交付申請入力データ!S$19*SUMIFS(交付申請入力データ!$G$20:$G$1053,交付申請入力データ!S$20:S$1053,"対象",交付申請入力データ!$C$20:$C$1053,交付申請出力結果!$B92,交付申請入力データ!$B$20:$B$1053,交付申請出力結果!$C$80)/SUMIF(交付申請入力データ!S$20:S$1053,"対象",交付申請入力データ!$G$20:$G$1053),0)</f>
        <v>0</v>
      </c>
      <c r="L92" s="206">
        <f>IFERROR(交付申請入力データ!T$19*SUMIFS(交付申請入力データ!$G$20:$G$1053,交付申請入力データ!T$20:T$1053,"対象",交付申請入力データ!$C$20:$C$1053,交付申請出力結果!$B92,交付申請入力データ!$B$20:$B$1053,交付申請出力結果!$C$80)/SUMIF(交付申請入力データ!T$20:T$1053,"対象",交付申請入力データ!$G$20:$G$1053),0)</f>
        <v>0</v>
      </c>
      <c r="M92" s="206">
        <f>IFERROR(交付申請入力データ!U$19*SUMIFS(交付申請入力データ!$G$20:$G$1053,交付申請入力データ!U$20:U$1053,"対象",交付申請入力データ!$C$20:$C$1053,交付申請出力結果!$B92,交付申請入力データ!$B$20:$B$1053,交付申請出力結果!$C$80)/SUMIF(交付申請入力データ!U$20:U$1053,"対象",交付申請入力データ!$G$20:$G$1053),0)</f>
        <v>0</v>
      </c>
      <c r="N92" s="206">
        <f>IFERROR(交付申請入力データ!Y$19*SUMIFS(交付申請入力データ!$G$20:$G$1053,交付申請入力データ!Y$20:Y$1053,"対象",交付申請入力データ!$C$20:$C$1053,交付申請出力結果!$B92,交付申請入力データ!$B$20:$B$1053,交付申請出力結果!$C$80)/SUMIF(交付申請入力データ!Y$20:Y$1053,"対象",交付申請入力データ!$G$20:$G$1053),0)</f>
        <v>0</v>
      </c>
      <c r="O92" s="206">
        <f>IFERROR(交付申請入力データ!Z$19*SUMIFS(交付申請入力データ!$G$20:$G$1053,交付申請入力データ!Z$20:Z$1053,"対象",交付申請入力データ!$C$20:$C$1053,交付申請出力結果!$B92,交付申請入力データ!$B$20:$B$1053,交付申請出力結果!$C$80)/SUMIF(交付申請入力データ!Z$20:Z$1053,"対象",交付申請入力データ!$G$20:$G$1053),0)</f>
        <v>0</v>
      </c>
      <c r="P92" s="206">
        <f>IFERROR(交付申請入力データ!AA$19*SUMIFS(交付申請入力データ!$G$20:$G$1053,交付申請入力データ!AA$20:AA$1053,"対象",交付申請入力データ!$C$20:$C$1053,交付申請出力結果!$B92,交付申請入力データ!$B$20:$B$1053,交付申請出力結果!$C$80)/SUMIF(交付申請入力データ!AA$20:AA$1053,"対象",交付申請入力データ!$G$20:$G$1053),0)</f>
        <v>0</v>
      </c>
      <c r="Q92" s="206">
        <f>SUM(D92:P92)</f>
        <v>0</v>
      </c>
      <c r="R92" s="207">
        <f>IFERROR(VLOOKUP($C$80,交付申請入力データ!$B$9:$E$14,4,0),0)</f>
        <v>0</v>
      </c>
      <c r="S92" s="256">
        <f t="shared" si="41"/>
        <v>0</v>
      </c>
      <c r="T92" s="528"/>
    </row>
    <row r="93" spans="1:20" ht="19.5" thickBot="1">
      <c r="A93" s="470" t="s">
        <v>96</v>
      </c>
      <c r="B93" s="471"/>
      <c r="C93" s="200">
        <f t="shared" ref="C93:P93" si="44">SUM(C82:C92)</f>
        <v>0</v>
      </c>
      <c r="D93" s="201">
        <f t="shared" si="44"/>
        <v>0</v>
      </c>
      <c r="E93" s="201">
        <f t="shared" si="44"/>
        <v>0</v>
      </c>
      <c r="F93" s="201">
        <f t="shared" si="44"/>
        <v>0</v>
      </c>
      <c r="G93" s="201">
        <f t="shared" si="44"/>
        <v>0</v>
      </c>
      <c r="H93" s="201">
        <f t="shared" si="44"/>
        <v>0</v>
      </c>
      <c r="I93" s="201">
        <f t="shared" si="44"/>
        <v>0</v>
      </c>
      <c r="J93" s="201">
        <f t="shared" si="44"/>
        <v>0</v>
      </c>
      <c r="K93" s="201">
        <f t="shared" si="44"/>
        <v>0</v>
      </c>
      <c r="L93" s="201">
        <f t="shared" si="44"/>
        <v>0</v>
      </c>
      <c r="M93" s="201">
        <f t="shared" si="44"/>
        <v>0</v>
      </c>
      <c r="N93" s="201">
        <f t="shared" si="44"/>
        <v>0</v>
      </c>
      <c r="O93" s="201">
        <f t="shared" si="44"/>
        <v>0</v>
      </c>
      <c r="P93" s="201">
        <f t="shared" si="44"/>
        <v>0</v>
      </c>
      <c r="Q93" s="201">
        <f>SUM(D93:P93)</f>
        <v>0</v>
      </c>
      <c r="R93" s="224" t="s">
        <v>74</v>
      </c>
      <c r="S93" s="203">
        <f>SUM(S82:S92)</f>
        <v>0</v>
      </c>
      <c r="T93" s="204">
        <f>SUM(T82:T92)</f>
        <v>0</v>
      </c>
    </row>
    <row r="95" spans="1:20" ht="18.75" customHeight="1"/>
  </sheetData>
  <sheetProtection algorithmName="SHA-512" hashValue="GsaSE02tZJ/QivcOoCJHnrdMSbLpTv3wkIJ+NLk8B2XYOEGuPa/Xju7qkVE/ovfD3QCzqAPV3Wi3Lqk+CRu/6g==" saltValue="IoRZFJOubT3ReR3i7TtJzg==" spinCount="100000" sheet="1" objects="1" scenarios="1"/>
  <mergeCells count="98">
    <mergeCell ref="AB25:AB33"/>
    <mergeCell ref="W41:X41"/>
    <mergeCell ref="V40:V48"/>
    <mergeCell ref="A82:A90"/>
    <mergeCell ref="A91:A92"/>
    <mergeCell ref="A63:B63"/>
    <mergeCell ref="A66:B66"/>
    <mergeCell ref="S66:T66"/>
    <mergeCell ref="T52:T60"/>
    <mergeCell ref="T61:T62"/>
    <mergeCell ref="A52:A60"/>
    <mergeCell ref="A61:A62"/>
    <mergeCell ref="A51:B51"/>
    <mergeCell ref="S51:T51"/>
    <mergeCell ref="W40:X40"/>
    <mergeCell ref="W42:X42"/>
    <mergeCell ref="A16:A17"/>
    <mergeCell ref="T7:T15"/>
    <mergeCell ref="T16:T17"/>
    <mergeCell ref="T22:T30"/>
    <mergeCell ref="A22:A30"/>
    <mergeCell ref="A21:B21"/>
    <mergeCell ref="S21:T21"/>
    <mergeCell ref="W30:X30"/>
    <mergeCell ref="W12:X12"/>
    <mergeCell ref="W13:X13"/>
    <mergeCell ref="V17:Y17"/>
    <mergeCell ref="V14:X14"/>
    <mergeCell ref="V15:Y15"/>
    <mergeCell ref="V16:Y16"/>
    <mergeCell ref="V12:V13"/>
    <mergeCell ref="W27:X27"/>
    <mergeCell ref="V25:V33"/>
    <mergeCell ref="A93:B93"/>
    <mergeCell ref="A78:B78"/>
    <mergeCell ref="A81:B81"/>
    <mergeCell ref="S81:T81"/>
    <mergeCell ref="T67:T75"/>
    <mergeCell ref="T76:T77"/>
    <mergeCell ref="T82:T90"/>
    <mergeCell ref="T91:T92"/>
    <mergeCell ref="A67:A75"/>
    <mergeCell ref="A76:A77"/>
    <mergeCell ref="A48:B48"/>
    <mergeCell ref="V49:X49"/>
    <mergeCell ref="Y38:AC38"/>
    <mergeCell ref="A33:B33"/>
    <mergeCell ref="T46:T47"/>
    <mergeCell ref="A37:A45"/>
    <mergeCell ref="A46:A47"/>
    <mergeCell ref="A36:B36"/>
    <mergeCell ref="W43:X43"/>
    <mergeCell ref="W44:X44"/>
    <mergeCell ref="W45:X45"/>
    <mergeCell ref="W47:X47"/>
    <mergeCell ref="W48:X48"/>
    <mergeCell ref="AA35:AB35"/>
    <mergeCell ref="V37:W37"/>
    <mergeCell ref="W46:X46"/>
    <mergeCell ref="T37:T45"/>
    <mergeCell ref="S36:T36"/>
    <mergeCell ref="V38:X39"/>
    <mergeCell ref="T31:T32"/>
    <mergeCell ref="A31:A32"/>
    <mergeCell ref="W31:X31"/>
    <mergeCell ref="W33:X33"/>
    <mergeCell ref="W32:X32"/>
    <mergeCell ref="V35:X35"/>
    <mergeCell ref="V34:X34"/>
    <mergeCell ref="Y35:Z35"/>
    <mergeCell ref="Z19:Z20"/>
    <mergeCell ref="AA19:AA20"/>
    <mergeCell ref="A18:B18"/>
    <mergeCell ref="V21:Y21"/>
    <mergeCell ref="V18:Y18"/>
    <mergeCell ref="V19:Y20"/>
    <mergeCell ref="AA24:AB24"/>
    <mergeCell ref="W25:X25"/>
    <mergeCell ref="W26:X26"/>
    <mergeCell ref="W28:X28"/>
    <mergeCell ref="W29:X29"/>
    <mergeCell ref="Z25:Z33"/>
    <mergeCell ref="V24:X24"/>
    <mergeCell ref="Y24:Z24"/>
    <mergeCell ref="V22:X23"/>
    <mergeCell ref="AA7:AC7"/>
    <mergeCell ref="R2:W2"/>
    <mergeCell ref="R3:W3"/>
    <mergeCell ref="Y3:AC3"/>
    <mergeCell ref="A6:B6"/>
    <mergeCell ref="S6:T6"/>
    <mergeCell ref="V4:X5"/>
    <mergeCell ref="AA6:AC6"/>
    <mergeCell ref="V6:X6"/>
    <mergeCell ref="V7:X7"/>
    <mergeCell ref="A7:A15"/>
    <mergeCell ref="V8:X8"/>
    <mergeCell ref="V11:X11"/>
  </mergeCells>
  <phoneticPr fontId="5"/>
  <conditionalFormatting sqref="Z8">
    <cfRule type="cellIs" dxfId="2" priority="1" operator="equal">
      <formula>"×"</formula>
    </cfRule>
  </conditionalFormatting>
  <pageMargins left="0.7" right="0.7" top="0.75" bottom="0.75" header="0.3" footer="0.3"/>
  <pageSetup paperSize="8" scale="78" orientation="landscape" r:id="rId1"/>
  <rowBreaks count="1" manualBreakCount="1">
    <brk id="48" max="2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I79"/>
  <sheetViews>
    <sheetView view="pageBreakPreview" topLeftCell="A13" zoomScale="78" zoomScaleNormal="130" zoomScaleSheetLayoutView="78" workbookViewId="0">
      <selection activeCell="Q36" sqref="Q36:T36"/>
    </sheetView>
  </sheetViews>
  <sheetFormatPr defaultColWidth="3.625" defaultRowHeight="18" customHeight="1"/>
  <cols>
    <col min="1" max="32" width="3.625" style="231"/>
    <col min="33" max="33" width="4.875" style="231" customWidth="1"/>
    <col min="34" max="16384" width="3.625" style="231"/>
  </cols>
  <sheetData>
    <row r="1" spans="1:61" customFormat="1" ht="19.5" customHeight="1">
      <c r="B1" s="297" t="s">
        <v>326</v>
      </c>
      <c r="AN1" s="296"/>
      <c r="AO1" s="296"/>
      <c r="AP1" s="296"/>
      <c r="AQ1" s="296"/>
      <c r="AR1" s="296"/>
      <c r="AS1" s="296"/>
      <c r="AT1" s="296"/>
      <c r="AU1" s="296"/>
      <c r="AV1" s="296"/>
      <c r="AW1" s="296"/>
      <c r="AX1" s="296"/>
      <c r="AY1" s="296"/>
      <c r="AZ1" s="296"/>
      <c r="BA1" s="296"/>
      <c r="BB1" s="296"/>
      <c r="BC1" s="296"/>
      <c r="BD1" s="296"/>
      <c r="BE1" s="296"/>
      <c r="BF1" s="296"/>
      <c r="BG1" s="296"/>
      <c r="BH1" s="296"/>
      <c r="BI1" s="296"/>
    </row>
    <row r="2" spans="1:61" ht="18" customHeight="1">
      <c r="A2" s="231" t="s">
        <v>186</v>
      </c>
    </row>
    <row r="3" spans="1:61" ht="18" customHeight="1">
      <c r="A3" s="819" t="s">
        <v>187</v>
      </c>
      <c r="B3" s="819"/>
      <c r="C3" s="819"/>
      <c r="D3" s="819"/>
      <c r="E3" s="819"/>
      <c r="F3" s="819"/>
      <c r="G3" s="819"/>
      <c r="H3" s="819"/>
      <c r="I3" s="819"/>
      <c r="J3" s="819"/>
      <c r="K3" s="819"/>
      <c r="L3" s="819"/>
      <c r="M3" s="819"/>
      <c r="N3" s="819"/>
      <c r="O3" s="819"/>
      <c r="P3" s="819"/>
      <c r="Q3" s="819"/>
      <c r="R3" s="819"/>
      <c r="S3" s="819"/>
      <c r="T3" s="819"/>
      <c r="U3" s="819"/>
      <c r="V3" s="819"/>
      <c r="W3" s="819"/>
      <c r="X3" s="819"/>
      <c r="Y3" s="819"/>
      <c r="Z3" s="819"/>
      <c r="AA3" s="819"/>
      <c r="AB3" s="819"/>
      <c r="AC3" s="819"/>
      <c r="AD3" s="819"/>
      <c r="AE3" s="819"/>
      <c r="AF3" s="819"/>
      <c r="AG3" s="819"/>
    </row>
    <row r="4" spans="1:61" s="233" customFormat="1" ht="18" customHeight="1">
      <c r="A4" s="359" t="s">
        <v>188</v>
      </c>
      <c r="B4" s="359"/>
      <c r="C4" s="359"/>
      <c r="D4" s="359"/>
      <c r="F4" s="820"/>
      <c r="G4" s="821"/>
      <c r="H4" s="359"/>
      <c r="I4" s="359"/>
      <c r="L4" s="359"/>
      <c r="M4" s="359"/>
      <c r="N4" s="359"/>
      <c r="O4" s="359"/>
      <c r="P4" s="359"/>
      <c r="Q4" s="359"/>
      <c r="R4" s="359"/>
      <c r="S4" s="359"/>
      <c r="T4" s="359"/>
      <c r="U4" s="359"/>
      <c r="V4" s="359"/>
      <c r="W4" s="359"/>
      <c r="X4" s="359"/>
      <c r="Y4" s="359"/>
      <c r="Z4" s="359"/>
      <c r="AA4" s="359"/>
      <c r="AB4" s="359"/>
    </row>
    <row r="5" spans="1:61" ht="18" customHeight="1">
      <c r="A5" s="360" t="s">
        <v>189</v>
      </c>
      <c r="B5" s="361"/>
      <c r="C5" s="362"/>
      <c r="D5" s="362"/>
      <c r="E5" s="362"/>
      <c r="F5" s="822"/>
      <c r="G5" s="823"/>
      <c r="H5" s="362"/>
      <c r="I5" s="362"/>
      <c r="J5" s="362"/>
      <c r="K5" s="362"/>
      <c r="L5" s="362"/>
      <c r="M5" s="362"/>
      <c r="N5" s="362"/>
      <c r="O5" s="362"/>
      <c r="P5" s="362"/>
      <c r="Q5" s="362"/>
      <c r="R5" s="362"/>
      <c r="S5" s="362"/>
      <c r="T5" s="362"/>
      <c r="U5" s="362"/>
      <c r="V5" s="362"/>
      <c r="W5" s="362"/>
      <c r="X5" s="362"/>
      <c r="Y5" s="362"/>
      <c r="Z5" s="362"/>
      <c r="AA5" s="362"/>
      <c r="AB5" s="362"/>
    </row>
    <row r="6" spans="1:61" ht="18" customHeight="1">
      <c r="A6" s="360"/>
      <c r="B6" s="361"/>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row>
    <row r="7" spans="1:61" customFormat="1" ht="18" customHeight="1" thickBot="1">
      <c r="A7" s="301" t="s">
        <v>190</v>
      </c>
      <c r="S7" s="144"/>
      <c r="T7" s="144"/>
      <c r="U7" s="144"/>
      <c r="V7" s="144"/>
      <c r="W7" s="144"/>
      <c r="X7" s="144"/>
      <c r="Y7" s="144"/>
      <c r="Z7" s="144"/>
      <c r="AA7" s="144"/>
      <c r="AB7" s="302" t="s">
        <v>316</v>
      </c>
    </row>
    <row r="8" spans="1:61" ht="18" customHeight="1">
      <c r="B8" s="814" t="s">
        <v>191</v>
      </c>
      <c r="C8" s="815"/>
      <c r="D8" s="815"/>
      <c r="E8" s="815"/>
      <c r="F8" s="815"/>
      <c r="G8" s="815"/>
      <c r="H8" s="815"/>
      <c r="I8" s="815"/>
      <c r="J8" s="815"/>
      <c r="K8" s="815"/>
      <c r="L8" s="815"/>
      <c r="M8" s="815"/>
      <c r="N8" s="816"/>
      <c r="O8" s="817" t="s">
        <v>192</v>
      </c>
      <c r="P8" s="815"/>
      <c r="Q8" s="815"/>
      <c r="R8" s="815"/>
      <c r="S8" s="815"/>
      <c r="T8" s="815"/>
      <c r="U8" s="816"/>
      <c r="V8" s="817" t="s">
        <v>253</v>
      </c>
      <c r="W8" s="815"/>
      <c r="X8" s="815"/>
      <c r="Y8" s="815"/>
      <c r="Z8" s="815"/>
      <c r="AA8" s="815"/>
      <c r="AB8" s="818"/>
    </row>
    <row r="9" spans="1:61" ht="18" customHeight="1" thickBot="1">
      <c r="B9" s="554" t="s">
        <v>315</v>
      </c>
      <c r="C9" s="555"/>
      <c r="D9" s="555"/>
      <c r="E9" s="555"/>
      <c r="F9" s="555"/>
      <c r="G9" s="555"/>
      <c r="H9" s="555"/>
      <c r="I9" s="555"/>
      <c r="J9" s="555"/>
      <c r="K9" s="555"/>
      <c r="L9" s="555"/>
      <c r="M9" s="555"/>
      <c r="N9" s="556"/>
      <c r="O9" s="812">
        <f>交付申請出力結果!Y35</f>
        <v>0</v>
      </c>
      <c r="P9" s="813"/>
      <c r="Q9" s="813"/>
      <c r="R9" s="813"/>
      <c r="S9" s="813"/>
      <c r="T9" s="813"/>
      <c r="U9" s="363" t="s">
        <v>193</v>
      </c>
      <c r="V9" s="812">
        <f>交付申請出力結果!AA35</f>
        <v>0</v>
      </c>
      <c r="W9" s="813"/>
      <c r="X9" s="813"/>
      <c r="Y9" s="813"/>
      <c r="Z9" s="813"/>
      <c r="AA9" s="813"/>
      <c r="AB9" s="364" t="s">
        <v>193</v>
      </c>
    </row>
    <row r="10" spans="1:61" s="236" customFormat="1" ht="18.75">
      <c r="B10" s="347" t="s">
        <v>194</v>
      </c>
      <c r="C10" s="305" t="s">
        <v>195</v>
      </c>
      <c r="D10" s="306"/>
      <c r="E10" s="307"/>
      <c r="F10" s="307"/>
      <c r="G10" s="307"/>
      <c r="H10" s="307"/>
      <c r="I10" s="307"/>
      <c r="J10" s="307"/>
      <c r="K10" s="307"/>
      <c r="L10" s="308"/>
      <c r="M10" s="308"/>
      <c r="N10" s="308"/>
      <c r="O10" s="309"/>
      <c r="P10" s="309"/>
      <c r="Q10" s="365"/>
      <c r="R10" s="365"/>
      <c r="S10" s="365"/>
      <c r="T10" s="365"/>
      <c r="U10" s="366"/>
      <c r="V10" s="367"/>
      <c r="W10" s="367"/>
      <c r="X10" s="367"/>
      <c r="Y10" s="367"/>
      <c r="Z10" s="367"/>
      <c r="AA10" s="367"/>
      <c r="AB10" s="366"/>
    </row>
    <row r="11" spans="1:61" ht="18" customHeight="1">
      <c r="A11" s="234"/>
      <c r="B11" s="234"/>
      <c r="I11" s="236"/>
      <c r="L11" s="368"/>
      <c r="M11" s="368"/>
      <c r="N11" s="368"/>
      <c r="O11" s="355"/>
      <c r="P11" s="355"/>
      <c r="Q11" s="355"/>
      <c r="R11" s="355"/>
      <c r="S11" s="355"/>
      <c r="T11" s="355"/>
      <c r="U11" s="369"/>
      <c r="V11" s="370"/>
      <c r="W11" s="370"/>
      <c r="X11" s="370"/>
      <c r="Y11" s="370"/>
      <c r="Z11" s="370"/>
      <c r="AA11" s="370"/>
      <c r="AB11" s="369"/>
    </row>
    <row r="12" spans="1:61" ht="18" customHeight="1">
      <c r="A12" s="331" t="s">
        <v>198</v>
      </c>
      <c r="L12" s="371"/>
      <c r="M12" s="368"/>
      <c r="N12" s="368"/>
      <c r="O12" s="370"/>
      <c r="P12" s="370"/>
      <c r="Q12" s="370"/>
      <c r="R12" s="370"/>
      <c r="S12" s="370"/>
      <c r="T12" s="370"/>
      <c r="U12" s="369"/>
      <c r="V12" s="370"/>
      <c r="W12" s="370"/>
      <c r="X12" s="370"/>
      <c r="Y12" s="370"/>
      <c r="Z12" s="370"/>
      <c r="AA12" s="370"/>
      <c r="AB12" s="369"/>
    </row>
    <row r="13" spans="1:61" ht="18" customHeight="1" thickBot="1">
      <c r="A13" s="561" t="s">
        <v>312</v>
      </c>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row>
    <row r="14" spans="1:61" ht="18" customHeight="1">
      <c r="B14" s="814" t="s">
        <v>191</v>
      </c>
      <c r="C14" s="815"/>
      <c r="D14" s="815"/>
      <c r="E14" s="815"/>
      <c r="F14" s="815"/>
      <c r="G14" s="815"/>
      <c r="H14" s="815"/>
      <c r="I14" s="815"/>
      <c r="J14" s="815"/>
      <c r="K14" s="815"/>
      <c r="L14" s="815"/>
      <c r="M14" s="815"/>
      <c r="N14" s="816"/>
      <c r="O14" s="817" t="s">
        <v>192</v>
      </c>
      <c r="P14" s="815"/>
      <c r="Q14" s="815"/>
      <c r="R14" s="815"/>
      <c r="S14" s="815"/>
      <c r="T14" s="815"/>
      <c r="U14" s="816"/>
      <c r="V14" s="817" t="s">
        <v>253</v>
      </c>
      <c r="W14" s="815"/>
      <c r="X14" s="815"/>
      <c r="Y14" s="815"/>
      <c r="Z14" s="815"/>
      <c r="AA14" s="815"/>
      <c r="AB14" s="818"/>
    </row>
    <row r="15" spans="1:61" ht="18" customHeight="1">
      <c r="B15" s="833" t="s">
        <v>254</v>
      </c>
      <c r="C15" s="834"/>
      <c r="D15" s="834"/>
      <c r="E15" s="834"/>
      <c r="F15" s="834"/>
      <c r="G15" s="834"/>
      <c r="H15" s="834"/>
      <c r="I15" s="834"/>
      <c r="J15" s="834"/>
      <c r="K15" s="834"/>
      <c r="L15" s="834"/>
      <c r="M15" s="834"/>
      <c r="N15" s="835"/>
      <c r="O15" s="836">
        <f>SUMIF(交付申請入力データ!$D$20:$D$1006,分類コード!$E$1,交付申請入力データ!$G$20:$G$1006)</f>
        <v>0</v>
      </c>
      <c r="P15" s="837"/>
      <c r="Q15" s="837"/>
      <c r="R15" s="837"/>
      <c r="S15" s="837"/>
      <c r="T15" s="837"/>
      <c r="U15" s="372" t="s">
        <v>193</v>
      </c>
      <c r="V15" s="836">
        <f>SUMIF(交付申請入力データ!$D$20:$D$1006,分類コード!$E$1,交付申請入力データ!$I$20:$I$1006)</f>
        <v>0</v>
      </c>
      <c r="W15" s="837"/>
      <c r="X15" s="837"/>
      <c r="Y15" s="837"/>
      <c r="Z15" s="837"/>
      <c r="AA15" s="837"/>
      <c r="AB15" s="373" t="s">
        <v>193</v>
      </c>
    </row>
    <row r="16" spans="1:61" ht="18" customHeight="1">
      <c r="B16" s="838" t="s">
        <v>255</v>
      </c>
      <c r="C16" s="839"/>
      <c r="D16" s="839"/>
      <c r="E16" s="839"/>
      <c r="F16" s="839"/>
      <c r="G16" s="839"/>
      <c r="H16" s="839"/>
      <c r="I16" s="839"/>
      <c r="J16" s="839"/>
      <c r="K16" s="839"/>
      <c r="L16" s="839"/>
      <c r="M16" s="839"/>
      <c r="N16" s="840"/>
      <c r="O16" s="841">
        <f>O15/2</f>
        <v>0</v>
      </c>
      <c r="P16" s="842"/>
      <c r="Q16" s="842"/>
      <c r="R16" s="842"/>
      <c r="S16" s="842"/>
      <c r="T16" s="842"/>
      <c r="U16" s="374" t="s">
        <v>193</v>
      </c>
      <c r="V16" s="841">
        <f>V15/2</f>
        <v>0</v>
      </c>
      <c r="W16" s="842"/>
      <c r="X16" s="842"/>
      <c r="Y16" s="842"/>
      <c r="Z16" s="842"/>
      <c r="AA16" s="842"/>
      <c r="AB16" s="375" t="s">
        <v>193</v>
      </c>
    </row>
    <row r="17" spans="1:32" ht="35.1" customHeight="1">
      <c r="B17" s="824" t="s">
        <v>313</v>
      </c>
      <c r="C17" s="571"/>
      <c r="D17" s="571"/>
      <c r="E17" s="571"/>
      <c r="F17" s="571"/>
      <c r="G17" s="571"/>
      <c r="H17" s="571"/>
      <c r="I17" s="571"/>
      <c r="J17" s="571"/>
      <c r="K17" s="571"/>
      <c r="L17" s="571"/>
      <c r="M17" s="571"/>
      <c r="N17" s="572"/>
      <c r="O17" s="573">
        <f>SUMIFS(交付申請入力データ!$G$20:$G$1006,交付申請入力データ!$D$20:$D$1006,分類コード!E1,交付申請入力データ!$E$20:$E$1006,分類コード!C1)+SUMIFS(交付申請入力データ!$G$20:$G$1006,交付申請入力データ!$D$20:$D$1006,分類コード!E1,交付申請入力データ!$E$20:$E$1006,分類コード!C4)</f>
        <v>0</v>
      </c>
      <c r="P17" s="574"/>
      <c r="Q17" s="574"/>
      <c r="R17" s="574"/>
      <c r="S17" s="574"/>
      <c r="T17" s="574"/>
      <c r="U17" s="376" t="s">
        <v>193</v>
      </c>
      <c r="V17" s="825">
        <f>SUMIFS(交付申請入力データ!$I$20:$I$1006,交付申請入力データ!$D$20:$D$1006,分類コード!E1,交付申請入力データ!$E$20:$E$1006,分類コード!C1)+SUMIFS(交付申請入力データ!$I$20:$I$1006,交付申請入力データ!$D$20:$D$1006,分類コード!E1,交付申請入力データ!$E$20:$E$1006,分類コード!C4)</f>
        <v>0</v>
      </c>
      <c r="W17" s="826"/>
      <c r="X17" s="826"/>
      <c r="Y17" s="826"/>
      <c r="Z17" s="826"/>
      <c r="AA17" s="826"/>
      <c r="AB17" s="377" t="s">
        <v>193</v>
      </c>
    </row>
    <row r="18" spans="1:32" s="233" customFormat="1" ht="18" customHeight="1" thickBot="1">
      <c r="B18" s="827" t="s">
        <v>201</v>
      </c>
      <c r="C18" s="828"/>
      <c r="D18" s="828"/>
      <c r="E18" s="828"/>
      <c r="F18" s="828"/>
      <c r="G18" s="828"/>
      <c r="H18" s="828"/>
      <c r="I18" s="828"/>
      <c r="J18" s="828"/>
      <c r="K18" s="828"/>
      <c r="L18" s="828"/>
      <c r="M18" s="828"/>
      <c r="N18" s="829"/>
      <c r="O18" s="578" t="str">
        <f>IF(O17&gt;O16,"〇","×")</f>
        <v>×</v>
      </c>
      <c r="P18" s="579"/>
      <c r="Q18" s="579"/>
      <c r="R18" s="579"/>
      <c r="S18" s="579"/>
      <c r="T18" s="579"/>
      <c r="U18" s="580"/>
      <c r="V18" s="830"/>
      <c r="W18" s="831"/>
      <c r="X18" s="831"/>
      <c r="Y18" s="831"/>
      <c r="Z18" s="831"/>
      <c r="AA18" s="831"/>
      <c r="AB18" s="832"/>
    </row>
    <row r="19" spans="1:32" ht="18" customHeight="1">
      <c r="B19" s="232"/>
      <c r="C19" s="232"/>
      <c r="D19" s="378"/>
      <c r="E19" s="378"/>
      <c r="F19" s="378"/>
      <c r="G19" s="378"/>
      <c r="H19" s="378"/>
      <c r="I19" s="378"/>
      <c r="J19" s="378"/>
      <c r="K19" s="378"/>
      <c r="L19" s="378"/>
      <c r="M19" s="378"/>
      <c r="N19" s="378"/>
      <c r="O19" s="370"/>
      <c r="P19" s="370"/>
      <c r="Q19" s="370"/>
      <c r="R19" s="370"/>
      <c r="S19" s="370"/>
      <c r="T19" s="370"/>
      <c r="U19" s="369"/>
      <c r="V19" s="370"/>
      <c r="W19" s="370"/>
      <c r="X19" s="370"/>
      <c r="Y19" s="370"/>
      <c r="Z19" s="370"/>
      <c r="AA19" s="370"/>
      <c r="AB19" s="369"/>
    </row>
    <row r="20" spans="1:32" ht="18" customHeight="1" thickBot="1">
      <c r="A20" t="s">
        <v>314</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row>
    <row r="21" spans="1:32" ht="18" customHeight="1">
      <c r="B21" s="814" t="s">
        <v>191</v>
      </c>
      <c r="C21" s="815"/>
      <c r="D21" s="815"/>
      <c r="E21" s="815"/>
      <c r="F21" s="815"/>
      <c r="G21" s="815"/>
      <c r="H21" s="815"/>
      <c r="I21" s="815"/>
      <c r="J21" s="815"/>
      <c r="K21" s="815"/>
      <c r="L21" s="815"/>
      <c r="M21" s="815"/>
      <c r="N21" s="816"/>
      <c r="O21" s="817" t="s">
        <v>192</v>
      </c>
      <c r="P21" s="815"/>
      <c r="Q21" s="815"/>
      <c r="R21" s="815"/>
      <c r="S21" s="815"/>
      <c r="T21" s="815"/>
      <c r="U21" s="816"/>
      <c r="V21" s="817" t="s">
        <v>253</v>
      </c>
      <c r="W21" s="815"/>
      <c r="X21" s="815"/>
      <c r="Y21" s="815"/>
      <c r="Z21" s="815"/>
      <c r="AA21" s="815"/>
      <c r="AB21" s="818"/>
    </row>
    <row r="22" spans="1:32" ht="18" customHeight="1">
      <c r="B22" s="843" t="s">
        <v>256</v>
      </c>
      <c r="C22" s="844"/>
      <c r="D22" s="844"/>
      <c r="E22" s="844"/>
      <c r="F22" s="844"/>
      <c r="G22" s="844"/>
      <c r="H22" s="844"/>
      <c r="I22" s="844"/>
      <c r="J22" s="844"/>
      <c r="K22" s="844"/>
      <c r="L22" s="844"/>
      <c r="M22" s="844"/>
      <c r="N22" s="845"/>
      <c r="O22" s="851"/>
      <c r="P22" s="852"/>
      <c r="Q22" s="852"/>
      <c r="R22" s="852"/>
      <c r="S22" s="852"/>
      <c r="T22" s="852"/>
      <c r="U22" s="379" t="s">
        <v>202</v>
      </c>
      <c r="V22" s="846"/>
      <c r="W22" s="847"/>
      <c r="X22" s="847"/>
      <c r="Y22" s="847"/>
      <c r="Z22" s="847"/>
      <c r="AA22" s="847"/>
      <c r="AB22" s="848"/>
    </row>
    <row r="23" spans="1:32" ht="35.1" customHeight="1">
      <c r="B23" s="843" t="s">
        <v>257</v>
      </c>
      <c r="C23" s="844"/>
      <c r="D23" s="844"/>
      <c r="E23" s="844"/>
      <c r="F23" s="844"/>
      <c r="G23" s="844"/>
      <c r="H23" s="844"/>
      <c r="I23" s="844"/>
      <c r="J23" s="844"/>
      <c r="K23" s="844"/>
      <c r="L23" s="844"/>
      <c r="M23" s="844"/>
      <c r="N23" s="845"/>
      <c r="O23" s="841">
        <f>O22*0.05</f>
        <v>0</v>
      </c>
      <c r="P23" s="842"/>
      <c r="Q23" s="842"/>
      <c r="R23" s="842"/>
      <c r="S23" s="842"/>
      <c r="T23" s="842"/>
      <c r="U23" s="372" t="s">
        <v>193</v>
      </c>
      <c r="V23" s="846"/>
      <c r="W23" s="847"/>
      <c r="X23" s="847"/>
      <c r="Y23" s="847"/>
      <c r="Z23" s="847"/>
      <c r="AA23" s="847"/>
      <c r="AB23" s="848"/>
    </row>
    <row r="24" spans="1:32" ht="18" customHeight="1">
      <c r="B24" s="843" t="s">
        <v>258</v>
      </c>
      <c r="C24" s="844"/>
      <c r="D24" s="844"/>
      <c r="E24" s="844"/>
      <c r="F24" s="844"/>
      <c r="G24" s="844"/>
      <c r="H24" s="844"/>
      <c r="I24" s="844"/>
      <c r="J24" s="844"/>
      <c r="K24" s="844"/>
      <c r="L24" s="844"/>
      <c r="M24" s="844"/>
      <c r="N24" s="845"/>
      <c r="O24" s="849"/>
      <c r="P24" s="850"/>
      <c r="Q24" s="850"/>
      <c r="R24" s="850"/>
      <c r="S24" s="850"/>
      <c r="T24" s="850"/>
      <c r="U24" s="376" t="s">
        <v>193</v>
      </c>
      <c r="V24" s="849"/>
      <c r="W24" s="850"/>
      <c r="X24" s="850"/>
      <c r="Y24" s="850"/>
      <c r="Z24" s="850"/>
      <c r="AA24" s="850"/>
      <c r="AB24" s="380" t="s">
        <v>193</v>
      </c>
    </row>
    <row r="25" spans="1:32" s="233" customFormat="1" ht="18" customHeight="1" thickBot="1">
      <c r="B25" s="827" t="s">
        <v>201</v>
      </c>
      <c r="C25" s="828"/>
      <c r="D25" s="828"/>
      <c r="E25" s="828"/>
      <c r="F25" s="828"/>
      <c r="G25" s="828"/>
      <c r="H25" s="828"/>
      <c r="I25" s="828"/>
      <c r="J25" s="828"/>
      <c r="K25" s="828"/>
      <c r="L25" s="828"/>
      <c r="M25" s="828"/>
      <c r="N25" s="829"/>
      <c r="O25" s="578" t="str">
        <f>IF(O24="","",IF(O24&gt;O23,"〇","×"))</f>
        <v/>
      </c>
      <c r="P25" s="579"/>
      <c r="Q25" s="579"/>
      <c r="R25" s="579"/>
      <c r="S25" s="579"/>
      <c r="T25" s="579"/>
      <c r="U25" s="580"/>
      <c r="V25" s="830"/>
      <c r="W25" s="831"/>
      <c r="X25" s="831"/>
      <c r="Y25" s="831"/>
      <c r="Z25" s="831"/>
      <c r="AA25" s="831"/>
      <c r="AB25" s="832"/>
    </row>
    <row r="26" spans="1:32" s="236" customFormat="1" ht="18" customHeight="1">
      <c r="B26" s="232"/>
      <c r="C26" s="232"/>
      <c r="L26" s="381"/>
      <c r="M26" s="381"/>
      <c r="N26" s="381"/>
      <c r="O26" s="365"/>
      <c r="P26" s="365"/>
      <c r="Q26" s="365"/>
      <c r="R26" s="365"/>
      <c r="S26" s="365"/>
      <c r="T26" s="365"/>
      <c r="U26" s="366"/>
      <c r="V26" s="367"/>
      <c r="W26" s="367"/>
      <c r="X26" s="367"/>
      <c r="Y26" s="367"/>
      <c r="Z26" s="367"/>
      <c r="AA26" s="367"/>
      <c r="AB26" s="366"/>
    </row>
    <row r="27" spans="1:32" ht="18" customHeight="1">
      <c r="A27" s="331" t="s">
        <v>204</v>
      </c>
      <c r="B27" s="360"/>
      <c r="C27" s="360"/>
      <c r="D27" s="360"/>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row>
    <row r="28" spans="1:32" ht="18" customHeight="1" thickBot="1">
      <c r="A28" s="231" t="s">
        <v>205</v>
      </c>
    </row>
    <row r="29" spans="1:32" ht="18" customHeight="1" thickBot="1">
      <c r="A29" s="233"/>
      <c r="B29" s="360" t="s">
        <v>259</v>
      </c>
      <c r="C29" s="233"/>
      <c r="D29" s="233"/>
      <c r="E29" s="233"/>
      <c r="F29" s="233"/>
      <c r="G29" s="233"/>
      <c r="H29" s="233"/>
      <c r="I29" s="233"/>
      <c r="J29" s="233"/>
      <c r="K29" s="233"/>
      <c r="L29" s="233"/>
      <c r="M29" s="233"/>
      <c r="N29" s="233"/>
      <c r="O29" s="233"/>
      <c r="P29" s="233"/>
      <c r="Q29" s="233"/>
      <c r="R29" s="853" t="s">
        <v>260</v>
      </c>
      <c r="S29" s="854"/>
      <c r="T29" s="854"/>
      <c r="U29" s="855"/>
      <c r="V29" s="856">
        <f>'様式１号（別紙１）'!AC33</f>
        <v>0</v>
      </c>
      <c r="W29" s="857"/>
      <c r="X29" s="857"/>
      <c r="Y29" s="857"/>
      <c r="Z29" s="857"/>
      <c r="AA29" s="858"/>
      <c r="AB29" s="382" t="s">
        <v>238</v>
      </c>
    </row>
    <row r="30" spans="1:32" ht="18" customHeight="1">
      <c r="A30" s="233"/>
      <c r="B30" s="383" t="s">
        <v>261</v>
      </c>
      <c r="C30" s="232" t="s">
        <v>262</v>
      </c>
      <c r="I30" s="233"/>
      <c r="J30" s="233"/>
      <c r="K30" s="233"/>
      <c r="L30" s="233"/>
      <c r="M30" s="233"/>
      <c r="N30" s="233"/>
      <c r="O30" s="233"/>
      <c r="P30" s="233"/>
      <c r="Q30" s="233"/>
      <c r="R30" s="233"/>
      <c r="S30" s="233"/>
      <c r="T30" s="233"/>
      <c r="U30" s="233"/>
      <c r="V30" s="233"/>
      <c r="W30" s="233"/>
      <c r="X30" s="233"/>
      <c r="Y30" s="233"/>
      <c r="Z30" s="233"/>
      <c r="AA30" s="233"/>
    </row>
    <row r="31" spans="1:32" ht="18"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row>
    <row r="32" spans="1:32" ht="18" customHeight="1" thickBot="1">
      <c r="B32" s="360" t="s">
        <v>263</v>
      </c>
      <c r="AF32" s="332" t="s">
        <v>206</v>
      </c>
    </row>
    <row r="33" spans="1:32" ht="18" customHeight="1">
      <c r="B33" s="859" t="s">
        <v>264</v>
      </c>
      <c r="C33" s="860"/>
      <c r="D33" s="860"/>
      <c r="E33" s="860"/>
      <c r="F33" s="860"/>
      <c r="G33" s="860"/>
      <c r="H33" s="861"/>
      <c r="I33" s="599" t="s">
        <v>207</v>
      </c>
      <c r="J33" s="600"/>
      <c r="K33" s="600"/>
      <c r="L33" s="601"/>
      <c r="M33" s="605" t="s">
        <v>208</v>
      </c>
      <c r="N33" s="606"/>
      <c r="O33" s="606"/>
      <c r="P33" s="607"/>
      <c r="Q33" s="605" t="s">
        <v>209</v>
      </c>
      <c r="R33" s="606"/>
      <c r="S33" s="606"/>
      <c r="T33" s="607"/>
      <c r="U33" s="605" t="s">
        <v>265</v>
      </c>
      <c r="V33" s="611"/>
      <c r="W33" s="611"/>
      <c r="X33" s="612"/>
      <c r="Y33" s="333"/>
      <c r="Z33" s="334"/>
      <c r="AA33" s="334"/>
      <c r="AB33" s="335"/>
      <c r="AC33" s="622" t="s">
        <v>266</v>
      </c>
      <c r="AD33" s="606"/>
      <c r="AE33" s="606"/>
      <c r="AF33" s="623"/>
    </row>
    <row r="34" spans="1:32" ht="18" customHeight="1">
      <c r="B34" s="862"/>
      <c r="C34" s="863"/>
      <c r="D34" s="863"/>
      <c r="E34" s="863"/>
      <c r="F34" s="863"/>
      <c r="G34" s="863"/>
      <c r="H34" s="864"/>
      <c r="I34" s="602"/>
      <c r="J34" s="603"/>
      <c r="K34" s="603"/>
      <c r="L34" s="604"/>
      <c r="M34" s="608"/>
      <c r="N34" s="609"/>
      <c r="O34" s="609"/>
      <c r="P34" s="610"/>
      <c r="Q34" s="608"/>
      <c r="R34" s="609"/>
      <c r="S34" s="609"/>
      <c r="T34" s="610"/>
      <c r="U34" s="613"/>
      <c r="V34" s="614"/>
      <c r="W34" s="614"/>
      <c r="X34" s="615"/>
      <c r="Y34" s="336"/>
      <c r="Z34" s="337"/>
      <c r="AA34" s="337"/>
      <c r="AB34" s="338"/>
      <c r="AC34" s="624"/>
      <c r="AD34" s="609"/>
      <c r="AE34" s="609"/>
      <c r="AF34" s="625"/>
    </row>
    <row r="35" spans="1:32" ht="18" customHeight="1">
      <c r="B35" s="626" t="s">
        <v>212</v>
      </c>
      <c r="C35" s="629" t="s">
        <v>213</v>
      </c>
      <c r="D35" s="629"/>
      <c r="E35" s="629"/>
      <c r="F35" s="629"/>
      <c r="G35" s="629"/>
      <c r="H35" s="630"/>
      <c r="I35" s="631">
        <f>SUMIF(交付申請入力データ!$E$20:$E$1053,分類コード!C1,交付申請入力データ!$G$20:$G$1053)</f>
        <v>0</v>
      </c>
      <c r="J35" s="632"/>
      <c r="K35" s="632"/>
      <c r="L35" s="633"/>
      <c r="M35" s="634">
        <v>66000</v>
      </c>
      <c r="N35" s="634"/>
      <c r="O35" s="634"/>
      <c r="P35" s="634"/>
      <c r="Q35" s="635">
        <f>ROUNDDOWN(I35*M35,0)</f>
        <v>0</v>
      </c>
      <c r="R35" s="636"/>
      <c r="S35" s="636"/>
      <c r="T35" s="637"/>
      <c r="U35" s="638">
        <f>SUM(Q35:T38)</f>
        <v>0</v>
      </c>
      <c r="V35" s="639"/>
      <c r="W35" s="639"/>
      <c r="X35" s="640"/>
      <c r="Y35" s="384"/>
      <c r="Z35" s="385"/>
      <c r="AA35" s="385"/>
      <c r="AB35" s="386"/>
      <c r="AC35" s="865">
        <f>U35+Y44</f>
        <v>0</v>
      </c>
      <c r="AD35" s="866"/>
      <c r="AE35" s="866"/>
      <c r="AF35" s="867"/>
    </row>
    <row r="36" spans="1:32" ht="18" customHeight="1">
      <c r="B36" s="627"/>
      <c r="C36" s="653" t="s">
        <v>214</v>
      </c>
      <c r="D36" s="653"/>
      <c r="E36" s="653"/>
      <c r="F36" s="653"/>
      <c r="G36" s="653"/>
      <c r="H36" s="654"/>
      <c r="I36" s="655">
        <f>SUM(交付申請出力結果!Y30:Y31)</f>
        <v>0</v>
      </c>
      <c r="J36" s="656"/>
      <c r="K36" s="656"/>
      <c r="L36" s="657"/>
      <c r="M36" s="634"/>
      <c r="N36" s="634"/>
      <c r="O36" s="634"/>
      <c r="P36" s="634"/>
      <c r="Q36" s="658">
        <f>ROUNDDOWN(I36*M35,0)</f>
        <v>0</v>
      </c>
      <c r="R36" s="659"/>
      <c r="S36" s="659"/>
      <c r="T36" s="660"/>
      <c r="U36" s="641"/>
      <c r="V36" s="642"/>
      <c r="W36" s="642"/>
      <c r="X36" s="643"/>
      <c r="Y36" s="384"/>
      <c r="Z36" s="385"/>
      <c r="AA36" s="385"/>
      <c r="AB36" s="386"/>
      <c r="AC36" s="865"/>
      <c r="AD36" s="866"/>
      <c r="AE36" s="866"/>
      <c r="AF36" s="867"/>
    </row>
    <row r="37" spans="1:32" ht="18" customHeight="1">
      <c r="B37" s="627"/>
      <c r="C37" s="661" t="s">
        <v>215</v>
      </c>
      <c r="D37" s="661"/>
      <c r="E37" s="661"/>
      <c r="F37" s="661"/>
      <c r="G37" s="661"/>
      <c r="H37" s="662"/>
      <c r="I37" s="663">
        <f>SUMIF(交付申請入力データ!$E$20:$E$1053,分類コード!C4,交付申請入力データ!$G$20:$G$1053)</f>
        <v>0</v>
      </c>
      <c r="J37" s="664"/>
      <c r="K37" s="664"/>
      <c r="L37" s="665"/>
      <c r="M37" s="634">
        <v>63000</v>
      </c>
      <c r="N37" s="634"/>
      <c r="O37" s="634"/>
      <c r="P37" s="634"/>
      <c r="Q37" s="666">
        <f>ROUNDDOWN(I37*M37,0)</f>
        <v>0</v>
      </c>
      <c r="R37" s="667"/>
      <c r="S37" s="667"/>
      <c r="T37" s="668"/>
      <c r="U37" s="641"/>
      <c r="V37" s="642"/>
      <c r="W37" s="642"/>
      <c r="X37" s="643"/>
      <c r="Y37" s="384"/>
      <c r="Z37" s="385"/>
      <c r="AA37" s="385"/>
      <c r="AB37" s="386"/>
      <c r="AC37" s="865"/>
      <c r="AD37" s="866"/>
      <c r="AE37" s="866"/>
      <c r="AF37" s="867"/>
    </row>
    <row r="38" spans="1:32" ht="18" customHeight="1">
      <c r="B38" s="627"/>
      <c r="C38" s="669" t="s">
        <v>216</v>
      </c>
      <c r="D38" s="669"/>
      <c r="E38" s="669"/>
      <c r="F38" s="669"/>
      <c r="G38" s="669"/>
      <c r="H38" s="670"/>
      <c r="I38" s="870">
        <f>SUMIF(事業申請入力データ!$E$20:$E$1053,分類コード!C5,事業申請入力データ!$G$20:$G$1053)</f>
        <v>0</v>
      </c>
      <c r="J38" s="871"/>
      <c r="K38" s="871"/>
      <c r="L38" s="872"/>
      <c r="M38" s="671">
        <v>140000</v>
      </c>
      <c r="N38" s="672"/>
      <c r="O38" s="672"/>
      <c r="P38" s="673"/>
      <c r="Q38" s="666">
        <f>ROUNDDOWN(I38*M38,0)</f>
        <v>0</v>
      </c>
      <c r="R38" s="667"/>
      <c r="S38" s="667"/>
      <c r="T38" s="668"/>
      <c r="U38" s="641"/>
      <c r="V38" s="642"/>
      <c r="W38" s="642"/>
      <c r="X38" s="643"/>
      <c r="Y38" s="384"/>
      <c r="Z38" s="385"/>
      <c r="AA38" s="385"/>
      <c r="AB38" s="386"/>
      <c r="AC38" s="865"/>
      <c r="AD38" s="866"/>
      <c r="AE38" s="866"/>
      <c r="AF38" s="867"/>
    </row>
    <row r="39" spans="1:32" ht="18" customHeight="1" thickBot="1">
      <c r="B39" s="628"/>
      <c r="C39" s="677" t="s">
        <v>217</v>
      </c>
      <c r="D39" s="677"/>
      <c r="E39" s="677"/>
      <c r="F39" s="677"/>
      <c r="G39" s="677"/>
      <c r="H39" s="678"/>
      <c r="I39" s="679">
        <f>SUM(I35:L38)</f>
        <v>0</v>
      </c>
      <c r="J39" s="680"/>
      <c r="K39" s="680"/>
      <c r="L39" s="681"/>
      <c r="M39" s="682"/>
      <c r="N39" s="683"/>
      <c r="O39" s="683"/>
      <c r="P39" s="684"/>
      <c r="Q39" s="685"/>
      <c r="R39" s="686"/>
      <c r="S39" s="686"/>
      <c r="T39" s="687"/>
      <c r="U39" s="644"/>
      <c r="V39" s="645"/>
      <c r="W39" s="645"/>
      <c r="X39" s="646"/>
      <c r="Y39" s="387"/>
      <c r="Z39" s="388"/>
      <c r="AA39" s="388"/>
      <c r="AB39" s="389"/>
      <c r="AC39" s="865"/>
      <c r="AD39" s="866"/>
      <c r="AE39" s="866"/>
      <c r="AF39" s="867"/>
    </row>
    <row r="40" spans="1:32" ht="18" customHeight="1" thickTop="1">
      <c r="B40" s="688" t="s">
        <v>218</v>
      </c>
      <c r="C40" s="690" t="s">
        <v>267</v>
      </c>
      <c r="D40" s="690"/>
      <c r="E40" s="690"/>
      <c r="F40" s="690"/>
      <c r="G40" s="690"/>
      <c r="H40" s="691"/>
      <c r="I40" s="608" t="s">
        <v>268</v>
      </c>
      <c r="J40" s="609"/>
      <c r="K40" s="609"/>
      <c r="L40" s="609"/>
      <c r="M40" s="609"/>
      <c r="N40" s="609"/>
      <c r="O40" s="609"/>
      <c r="P40" s="609"/>
      <c r="Q40" s="609"/>
      <c r="R40" s="609"/>
      <c r="S40" s="609"/>
      <c r="T40" s="609"/>
      <c r="U40" s="609"/>
      <c r="V40" s="609"/>
      <c r="W40" s="609"/>
      <c r="X40" s="610"/>
      <c r="Y40" s="873" t="s">
        <v>269</v>
      </c>
      <c r="Z40" s="874"/>
      <c r="AA40" s="874"/>
      <c r="AB40" s="875"/>
      <c r="AC40" s="865"/>
      <c r="AD40" s="866"/>
      <c r="AE40" s="866"/>
      <c r="AF40" s="867"/>
    </row>
    <row r="41" spans="1:32" ht="18" customHeight="1">
      <c r="B41" s="688"/>
      <c r="C41" s="609"/>
      <c r="D41" s="609"/>
      <c r="E41" s="609"/>
      <c r="F41" s="609"/>
      <c r="G41" s="609"/>
      <c r="H41" s="610"/>
      <c r="I41" s="724" t="s">
        <v>222</v>
      </c>
      <c r="J41" s="725"/>
      <c r="K41" s="726"/>
      <c r="L41" s="727" t="s">
        <v>223</v>
      </c>
      <c r="M41" s="728"/>
      <c r="N41" s="729"/>
      <c r="O41" s="724" t="s">
        <v>224</v>
      </c>
      <c r="P41" s="725"/>
      <c r="Q41" s="726"/>
      <c r="R41" s="724" t="s">
        <v>270</v>
      </c>
      <c r="S41" s="730"/>
      <c r="T41" s="731"/>
      <c r="U41" s="724" t="s">
        <v>226</v>
      </c>
      <c r="V41" s="725"/>
      <c r="W41" s="725"/>
      <c r="X41" s="726"/>
      <c r="Y41" s="873"/>
      <c r="Z41" s="874"/>
      <c r="AA41" s="874"/>
      <c r="AB41" s="875"/>
      <c r="AC41" s="865"/>
      <c r="AD41" s="866"/>
      <c r="AE41" s="866"/>
      <c r="AF41" s="867"/>
    </row>
    <row r="42" spans="1:32" ht="18" customHeight="1">
      <c r="B42" s="688"/>
      <c r="C42" s="629" t="s">
        <v>227</v>
      </c>
      <c r="D42" s="629"/>
      <c r="E42" s="629"/>
      <c r="F42" s="629"/>
      <c r="G42" s="629"/>
      <c r="H42" s="630"/>
      <c r="I42" s="877">
        <f>I56</f>
        <v>0</v>
      </c>
      <c r="J42" s="878"/>
      <c r="K42" s="879"/>
      <c r="L42" s="877">
        <f t="shared" ref="L42:L43" si="0">L56</f>
        <v>0</v>
      </c>
      <c r="M42" s="878"/>
      <c r="N42" s="879"/>
      <c r="O42" s="877">
        <f t="shared" ref="O42:O43" si="1">O56</f>
        <v>0</v>
      </c>
      <c r="P42" s="878"/>
      <c r="Q42" s="879"/>
      <c r="R42" s="877">
        <f t="shared" ref="R42:R43" si="2">R56</f>
        <v>0</v>
      </c>
      <c r="S42" s="878"/>
      <c r="T42" s="879"/>
      <c r="U42" s="692">
        <f>I42+L42+O42-R42</f>
        <v>0</v>
      </c>
      <c r="V42" s="693"/>
      <c r="W42" s="693"/>
      <c r="X42" s="694"/>
      <c r="Y42" s="873"/>
      <c r="Z42" s="874"/>
      <c r="AA42" s="874"/>
      <c r="AB42" s="875"/>
      <c r="AC42" s="865"/>
      <c r="AD42" s="866"/>
      <c r="AE42" s="866"/>
      <c r="AF42" s="867"/>
    </row>
    <row r="43" spans="1:32" ht="18" customHeight="1">
      <c r="B43" s="688"/>
      <c r="C43" s="695" t="s">
        <v>228</v>
      </c>
      <c r="D43" s="695"/>
      <c r="E43" s="695"/>
      <c r="F43" s="695"/>
      <c r="G43" s="695"/>
      <c r="H43" s="696"/>
      <c r="I43" s="880">
        <f>I57</f>
        <v>0</v>
      </c>
      <c r="J43" s="881"/>
      <c r="K43" s="882"/>
      <c r="L43" s="880">
        <f t="shared" si="0"/>
        <v>0</v>
      </c>
      <c r="M43" s="881"/>
      <c r="N43" s="882"/>
      <c r="O43" s="880">
        <f t="shared" si="1"/>
        <v>0</v>
      </c>
      <c r="P43" s="881"/>
      <c r="Q43" s="882"/>
      <c r="R43" s="880">
        <f t="shared" si="2"/>
        <v>0</v>
      </c>
      <c r="S43" s="881"/>
      <c r="T43" s="882"/>
      <c r="U43" s="710">
        <f>I43+L43+O43-R43</f>
        <v>0</v>
      </c>
      <c r="V43" s="711"/>
      <c r="W43" s="711"/>
      <c r="X43" s="712"/>
      <c r="Y43" s="613"/>
      <c r="Z43" s="614"/>
      <c r="AA43" s="614"/>
      <c r="AB43" s="876"/>
      <c r="AC43" s="865"/>
      <c r="AD43" s="866"/>
      <c r="AE43" s="866"/>
      <c r="AF43" s="867"/>
    </row>
    <row r="44" spans="1:32" ht="18" customHeight="1" thickBot="1">
      <c r="B44" s="689"/>
      <c r="C44" s="713" t="s">
        <v>217</v>
      </c>
      <c r="D44" s="713"/>
      <c r="E44" s="713"/>
      <c r="F44" s="713"/>
      <c r="G44" s="713"/>
      <c r="H44" s="714"/>
      <c r="I44" s="715"/>
      <c r="J44" s="716"/>
      <c r="K44" s="717"/>
      <c r="L44" s="715"/>
      <c r="M44" s="716"/>
      <c r="N44" s="717"/>
      <c r="O44" s="715"/>
      <c r="P44" s="716"/>
      <c r="Q44" s="717"/>
      <c r="R44" s="715"/>
      <c r="S44" s="716"/>
      <c r="T44" s="717"/>
      <c r="U44" s="697">
        <f>SUM(U42:X43)</f>
        <v>0</v>
      </c>
      <c r="V44" s="698"/>
      <c r="W44" s="698"/>
      <c r="X44" s="699"/>
      <c r="Y44" s="697">
        <f>U44/2</f>
        <v>0</v>
      </c>
      <c r="Z44" s="698"/>
      <c r="AA44" s="698"/>
      <c r="AB44" s="869"/>
      <c r="AC44" s="868"/>
      <c r="AD44" s="698"/>
      <c r="AE44" s="698"/>
      <c r="AF44" s="869"/>
    </row>
    <row r="45" spans="1:32" s="232" customFormat="1" ht="18.75">
      <c r="B45" s="345" t="s">
        <v>194</v>
      </c>
      <c r="C45" s="232" t="s">
        <v>230</v>
      </c>
    </row>
    <row r="46" spans="1:32" s="232" customFormat="1" ht="18.75">
      <c r="B46" s="345" t="s">
        <v>196</v>
      </c>
      <c r="C46" s="232" t="s">
        <v>271</v>
      </c>
    </row>
    <row r="47" spans="1:32" ht="18" customHeight="1">
      <c r="A47" s="233"/>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33"/>
      <c r="AA47" s="233"/>
    </row>
    <row r="48" spans="1:32" ht="18" customHeight="1" thickBot="1">
      <c r="B48" s="231" t="s">
        <v>272</v>
      </c>
      <c r="AF48" s="332" t="s">
        <v>273</v>
      </c>
    </row>
    <row r="49" spans="1:32" ht="18" customHeight="1">
      <c r="B49" s="859" t="s">
        <v>264</v>
      </c>
      <c r="C49" s="860"/>
      <c r="D49" s="860"/>
      <c r="E49" s="860"/>
      <c r="F49" s="860"/>
      <c r="G49" s="860"/>
      <c r="H49" s="861"/>
      <c r="I49" s="883" t="s">
        <v>268</v>
      </c>
      <c r="J49" s="883"/>
      <c r="K49" s="883"/>
      <c r="L49" s="883"/>
      <c r="M49" s="883"/>
      <c r="N49" s="883"/>
      <c r="O49" s="883"/>
      <c r="P49" s="883"/>
      <c r="Q49" s="883"/>
      <c r="R49" s="883"/>
      <c r="S49" s="883"/>
      <c r="T49" s="883"/>
      <c r="U49" s="883"/>
      <c r="V49" s="883"/>
      <c r="W49" s="883"/>
      <c r="X49" s="883"/>
      <c r="Y49" s="883"/>
      <c r="Z49" s="883"/>
      <c r="AA49" s="883"/>
      <c r="AB49" s="883"/>
      <c r="AC49" s="884" t="s">
        <v>274</v>
      </c>
      <c r="AD49" s="883"/>
      <c r="AE49" s="883"/>
      <c r="AF49" s="885"/>
    </row>
    <row r="50" spans="1:32" ht="18" customHeight="1">
      <c r="B50" s="862"/>
      <c r="C50" s="863"/>
      <c r="D50" s="863"/>
      <c r="E50" s="863"/>
      <c r="F50" s="863"/>
      <c r="G50" s="863"/>
      <c r="H50" s="864"/>
      <c r="I50" s="886" t="s">
        <v>222</v>
      </c>
      <c r="J50" s="886"/>
      <c r="K50" s="886"/>
      <c r="L50" s="888" t="s">
        <v>223</v>
      </c>
      <c r="M50" s="888"/>
      <c r="N50" s="888"/>
      <c r="O50" s="886" t="s">
        <v>224</v>
      </c>
      <c r="P50" s="886"/>
      <c r="Q50" s="886"/>
      <c r="R50" s="886" t="s">
        <v>225</v>
      </c>
      <c r="S50" s="889"/>
      <c r="T50" s="889"/>
      <c r="U50" s="886" t="s">
        <v>226</v>
      </c>
      <c r="V50" s="886"/>
      <c r="W50" s="886"/>
      <c r="X50" s="886"/>
      <c r="Y50" s="890"/>
      <c r="Z50" s="890"/>
      <c r="AA50" s="890"/>
      <c r="AB50" s="890"/>
      <c r="AC50" s="886"/>
      <c r="AD50" s="886"/>
      <c r="AE50" s="886"/>
      <c r="AF50" s="887"/>
    </row>
    <row r="51" spans="1:32" ht="18" customHeight="1">
      <c r="B51" s="891" t="s">
        <v>213</v>
      </c>
      <c r="C51" s="629"/>
      <c r="D51" s="629"/>
      <c r="E51" s="629"/>
      <c r="F51" s="629"/>
      <c r="G51" s="629"/>
      <c r="H51" s="630"/>
      <c r="I51" s="892">
        <f>SUM(交付申請出力結果!Y40:Y42)</f>
        <v>0</v>
      </c>
      <c r="J51" s="892"/>
      <c r="K51" s="893"/>
      <c r="L51" s="892">
        <f>SUM(交付申請出力結果!Z40:Z42)</f>
        <v>0</v>
      </c>
      <c r="M51" s="892"/>
      <c r="N51" s="893"/>
      <c r="O51" s="892">
        <f>SUM(交付申請出力結果!AA40:AA42)</f>
        <v>0</v>
      </c>
      <c r="P51" s="892"/>
      <c r="Q51" s="893"/>
      <c r="R51" s="892">
        <f>SUM(交付申請出力結果!AB40:AB42)*-1</f>
        <v>0</v>
      </c>
      <c r="S51" s="892"/>
      <c r="T51" s="893"/>
      <c r="U51" s="894">
        <f>I51+L51+O51-R51</f>
        <v>0</v>
      </c>
      <c r="V51" s="895"/>
      <c r="W51" s="895"/>
      <c r="X51" s="896"/>
      <c r="Y51" s="897" t="s">
        <v>275</v>
      </c>
      <c r="Z51" s="898"/>
      <c r="AA51" s="898"/>
      <c r="AB51" s="899"/>
      <c r="AC51" s="914">
        <f>Y55+Y58</f>
        <v>0</v>
      </c>
      <c r="AD51" s="914"/>
      <c r="AE51" s="914"/>
      <c r="AF51" s="915"/>
    </row>
    <row r="52" spans="1:32" ht="18" customHeight="1">
      <c r="B52" s="920" t="s">
        <v>214</v>
      </c>
      <c r="C52" s="921"/>
      <c r="D52" s="921"/>
      <c r="E52" s="921"/>
      <c r="F52" s="921"/>
      <c r="G52" s="921"/>
      <c r="H52" s="922"/>
      <c r="I52" s="923">
        <f>SUM(交付申請出力結果!Y45:Y46)</f>
        <v>0</v>
      </c>
      <c r="J52" s="902"/>
      <c r="K52" s="903"/>
      <c r="L52" s="923">
        <f>SUM(交付申請出力結果!Z45:Z46)</f>
        <v>0</v>
      </c>
      <c r="M52" s="902"/>
      <c r="N52" s="903"/>
      <c r="O52" s="923">
        <f>SUM(交付申請出力結果!AA45:AA46)</f>
        <v>0</v>
      </c>
      <c r="P52" s="902"/>
      <c r="Q52" s="903"/>
      <c r="R52" s="923">
        <f>SUM(交付申請出力結果!AB45:AB46)*-1</f>
        <v>0</v>
      </c>
      <c r="S52" s="902"/>
      <c r="T52" s="903"/>
      <c r="U52" s="904">
        <f>I52+L52+O52-R52</f>
        <v>0</v>
      </c>
      <c r="V52" s="905"/>
      <c r="W52" s="905"/>
      <c r="X52" s="906"/>
      <c r="Y52" s="718"/>
      <c r="Z52" s="719"/>
      <c r="AA52" s="719"/>
      <c r="AB52" s="900"/>
      <c r="AC52" s="916"/>
      <c r="AD52" s="916"/>
      <c r="AE52" s="916"/>
      <c r="AF52" s="917"/>
    </row>
    <row r="53" spans="1:32" ht="18" customHeight="1">
      <c r="B53" s="920" t="s">
        <v>215</v>
      </c>
      <c r="C53" s="921"/>
      <c r="D53" s="921"/>
      <c r="E53" s="921"/>
      <c r="F53" s="921"/>
      <c r="G53" s="921"/>
      <c r="H53" s="922"/>
      <c r="I53" s="902">
        <f>交付申請出力結果!Y43</f>
        <v>0</v>
      </c>
      <c r="J53" s="902"/>
      <c r="K53" s="903"/>
      <c r="L53" s="902">
        <f>交付申請出力結果!Z43</f>
        <v>0</v>
      </c>
      <c r="M53" s="902"/>
      <c r="N53" s="903"/>
      <c r="O53" s="902">
        <f>交付申請出力結果!AA43</f>
        <v>0</v>
      </c>
      <c r="P53" s="902"/>
      <c r="Q53" s="903"/>
      <c r="R53" s="902">
        <f>交付申請出力結果!AB43*-1</f>
        <v>0</v>
      </c>
      <c r="S53" s="902"/>
      <c r="T53" s="903"/>
      <c r="U53" s="904">
        <f t="shared" ref="U53:U54" si="3">I53+L53+O53-R53</f>
        <v>0</v>
      </c>
      <c r="V53" s="905"/>
      <c r="W53" s="905"/>
      <c r="X53" s="906"/>
      <c r="Y53" s="718"/>
      <c r="Z53" s="719"/>
      <c r="AA53" s="719"/>
      <c r="AB53" s="900"/>
      <c r="AC53" s="916"/>
      <c r="AD53" s="916"/>
      <c r="AE53" s="916"/>
      <c r="AF53" s="917"/>
    </row>
    <row r="54" spans="1:32" ht="18" customHeight="1">
      <c r="B54" s="907" t="s">
        <v>216</v>
      </c>
      <c r="C54" s="908"/>
      <c r="D54" s="908"/>
      <c r="E54" s="908"/>
      <c r="F54" s="908"/>
      <c r="G54" s="908"/>
      <c r="H54" s="909"/>
      <c r="I54" s="910">
        <f>交付申請出力結果!Y44</f>
        <v>0</v>
      </c>
      <c r="J54" s="902"/>
      <c r="K54" s="903"/>
      <c r="L54" s="910">
        <f>交付申請出力結果!Z44</f>
        <v>0</v>
      </c>
      <c r="M54" s="902"/>
      <c r="N54" s="903"/>
      <c r="O54" s="910">
        <f>交付申請出力結果!AA44</f>
        <v>0</v>
      </c>
      <c r="P54" s="902"/>
      <c r="Q54" s="903"/>
      <c r="R54" s="910">
        <f>交付申請出力結果!AB44*-1</f>
        <v>0</v>
      </c>
      <c r="S54" s="902"/>
      <c r="T54" s="903"/>
      <c r="U54" s="911">
        <f t="shared" si="3"/>
        <v>0</v>
      </c>
      <c r="V54" s="912"/>
      <c r="W54" s="912"/>
      <c r="X54" s="913"/>
      <c r="Y54" s="721"/>
      <c r="Z54" s="722"/>
      <c r="AA54" s="722"/>
      <c r="AB54" s="901"/>
      <c r="AC54" s="916"/>
      <c r="AD54" s="916"/>
      <c r="AE54" s="916"/>
      <c r="AF54" s="917"/>
    </row>
    <row r="55" spans="1:32" ht="18" customHeight="1">
      <c r="B55" s="933" t="s">
        <v>217</v>
      </c>
      <c r="C55" s="934"/>
      <c r="D55" s="934"/>
      <c r="E55" s="934"/>
      <c r="F55" s="934"/>
      <c r="G55" s="934"/>
      <c r="H55" s="935"/>
      <c r="I55" s="936"/>
      <c r="J55" s="937"/>
      <c r="K55" s="938"/>
      <c r="L55" s="936"/>
      <c r="M55" s="937"/>
      <c r="N55" s="938"/>
      <c r="O55" s="936"/>
      <c r="P55" s="937"/>
      <c r="Q55" s="938"/>
      <c r="R55" s="936"/>
      <c r="S55" s="937"/>
      <c r="T55" s="938"/>
      <c r="U55" s="939">
        <f>SUM(U51:X54)</f>
        <v>0</v>
      </c>
      <c r="V55" s="940"/>
      <c r="W55" s="940"/>
      <c r="X55" s="941"/>
      <c r="Y55" s="666">
        <f>U55</f>
        <v>0</v>
      </c>
      <c r="Z55" s="667"/>
      <c r="AA55" s="667"/>
      <c r="AB55" s="668"/>
      <c r="AC55" s="916"/>
      <c r="AD55" s="916"/>
      <c r="AE55" s="916"/>
      <c r="AF55" s="917"/>
    </row>
    <row r="56" spans="1:32" ht="18" customHeight="1">
      <c r="B56" s="891" t="s">
        <v>227</v>
      </c>
      <c r="C56" s="629"/>
      <c r="D56" s="629"/>
      <c r="E56" s="629"/>
      <c r="F56" s="629"/>
      <c r="G56" s="629"/>
      <c r="H56" s="630"/>
      <c r="I56" s="910">
        <f>交付申請出力結果!Y47</f>
        <v>0</v>
      </c>
      <c r="J56" s="902"/>
      <c r="K56" s="903"/>
      <c r="L56" s="910">
        <f>交付申請出力結果!Z47</f>
        <v>0</v>
      </c>
      <c r="M56" s="902"/>
      <c r="N56" s="903"/>
      <c r="O56" s="910">
        <f>交付申請出力結果!AA47</f>
        <v>0</v>
      </c>
      <c r="P56" s="902"/>
      <c r="Q56" s="903"/>
      <c r="R56" s="910">
        <f>交付申請出力結果!AB47*-1</f>
        <v>0</v>
      </c>
      <c r="S56" s="902"/>
      <c r="T56" s="903"/>
      <c r="U56" s="924">
        <f>I56+L56+O56-R56</f>
        <v>0</v>
      </c>
      <c r="V56" s="925"/>
      <c r="W56" s="925"/>
      <c r="X56" s="926"/>
      <c r="Y56" s="897" t="s">
        <v>276</v>
      </c>
      <c r="Z56" s="898"/>
      <c r="AA56" s="898"/>
      <c r="AB56" s="899"/>
      <c r="AC56" s="916"/>
      <c r="AD56" s="916"/>
      <c r="AE56" s="916"/>
      <c r="AF56" s="917"/>
    </row>
    <row r="57" spans="1:32" ht="18" customHeight="1">
      <c r="B57" s="927" t="s">
        <v>228</v>
      </c>
      <c r="C57" s="928"/>
      <c r="D57" s="928"/>
      <c r="E57" s="928"/>
      <c r="F57" s="928"/>
      <c r="G57" s="928"/>
      <c r="H57" s="929"/>
      <c r="I57" s="930">
        <f>交付申請出力結果!Y48</f>
        <v>0</v>
      </c>
      <c r="J57" s="931"/>
      <c r="K57" s="932"/>
      <c r="L57" s="930">
        <f>交付申請出力結果!Z48</f>
        <v>0</v>
      </c>
      <c r="M57" s="931"/>
      <c r="N57" s="932"/>
      <c r="O57" s="930">
        <f>交付申請出力結果!AA48</f>
        <v>0</v>
      </c>
      <c r="P57" s="931"/>
      <c r="Q57" s="932"/>
      <c r="R57" s="930">
        <f>交付申請出力結果!AB48*-1</f>
        <v>0</v>
      </c>
      <c r="S57" s="931"/>
      <c r="T57" s="932"/>
      <c r="U57" s="911">
        <f>I57+L57+O57-R57</f>
        <v>0</v>
      </c>
      <c r="V57" s="947"/>
      <c r="W57" s="947"/>
      <c r="X57" s="948"/>
      <c r="Y57" s="721"/>
      <c r="Z57" s="722"/>
      <c r="AA57" s="722"/>
      <c r="AB57" s="901"/>
      <c r="AC57" s="916"/>
      <c r="AD57" s="916"/>
      <c r="AE57" s="916"/>
      <c r="AF57" s="917"/>
    </row>
    <row r="58" spans="1:32" ht="18" customHeight="1" thickBot="1">
      <c r="B58" s="949" t="s">
        <v>217</v>
      </c>
      <c r="C58" s="950"/>
      <c r="D58" s="950"/>
      <c r="E58" s="950"/>
      <c r="F58" s="950"/>
      <c r="G58" s="950"/>
      <c r="H58" s="951"/>
      <c r="I58" s="952"/>
      <c r="J58" s="953"/>
      <c r="K58" s="954"/>
      <c r="L58" s="952"/>
      <c r="M58" s="953"/>
      <c r="N58" s="954"/>
      <c r="O58" s="952"/>
      <c r="P58" s="953"/>
      <c r="Q58" s="954"/>
      <c r="R58" s="952"/>
      <c r="S58" s="953"/>
      <c r="T58" s="954"/>
      <c r="U58" s="700">
        <f>SUM(U56:X57)</f>
        <v>0</v>
      </c>
      <c r="V58" s="651"/>
      <c r="W58" s="651"/>
      <c r="X58" s="955"/>
      <c r="Y58" s="942">
        <f>U58/2</f>
        <v>0</v>
      </c>
      <c r="Z58" s="943"/>
      <c r="AA58" s="943"/>
      <c r="AB58" s="944"/>
      <c r="AC58" s="918"/>
      <c r="AD58" s="918"/>
      <c r="AE58" s="918"/>
      <c r="AF58" s="919"/>
    </row>
    <row r="59" spans="1:32" s="232" customFormat="1" ht="18.75">
      <c r="B59" s="345" t="s">
        <v>277</v>
      </c>
      <c r="C59" s="232" t="s">
        <v>230</v>
      </c>
    </row>
    <row r="60" spans="1:32" s="234" customFormat="1" ht="18.75">
      <c r="B60" s="354" t="s">
        <v>196</v>
      </c>
      <c r="C60" s="234" t="s">
        <v>232</v>
      </c>
    </row>
    <row r="61" spans="1:32" s="232" customFormat="1" ht="15.75">
      <c r="B61" s="383" t="s">
        <v>196</v>
      </c>
      <c r="C61" s="232" t="s">
        <v>234</v>
      </c>
    </row>
    <row r="62" spans="1:32" ht="18" customHeight="1">
      <c r="A62" s="233"/>
      <c r="B62" s="233"/>
      <c r="C62" s="233"/>
      <c r="D62" s="233"/>
      <c r="E62" s="233"/>
      <c r="F62" s="233"/>
      <c r="G62" s="233"/>
      <c r="H62" s="233"/>
      <c r="I62" s="233"/>
      <c r="J62" s="233"/>
      <c r="K62" s="233"/>
      <c r="L62" s="233"/>
      <c r="M62" s="233"/>
      <c r="N62" s="233"/>
      <c r="O62" s="233"/>
      <c r="P62" s="233"/>
      <c r="Q62" s="233"/>
      <c r="R62" s="233"/>
      <c r="S62" s="233"/>
      <c r="T62" s="233"/>
      <c r="U62" s="233"/>
      <c r="V62" s="233"/>
      <c r="W62" s="233"/>
      <c r="X62" s="233"/>
      <c r="Y62" s="233"/>
      <c r="Z62" s="233"/>
      <c r="AA62" s="233"/>
    </row>
    <row r="63" spans="1:32" ht="18" customHeight="1" thickBot="1">
      <c r="A63" s="231" t="s">
        <v>278</v>
      </c>
      <c r="AB63" s="348"/>
    </row>
    <row r="64" spans="1:32" ht="18" customHeight="1" thickBot="1">
      <c r="A64" s="233"/>
      <c r="B64" s="360" t="s">
        <v>259</v>
      </c>
      <c r="C64" s="233"/>
      <c r="D64" s="233"/>
      <c r="E64" s="233"/>
      <c r="F64" s="233"/>
      <c r="G64" s="233"/>
      <c r="H64" s="233"/>
      <c r="I64" s="233"/>
      <c r="J64" s="233"/>
      <c r="K64" s="233"/>
      <c r="L64" s="233"/>
      <c r="M64" s="233"/>
      <c r="N64" s="233"/>
      <c r="O64" s="233"/>
      <c r="P64" s="233"/>
      <c r="Q64" s="233"/>
      <c r="R64" s="853" t="s">
        <v>279</v>
      </c>
      <c r="S64" s="854"/>
      <c r="T64" s="854"/>
      <c r="U64" s="855"/>
      <c r="V64" s="945" t="str">
        <f>'様式１号（別紙１）'!W49</f>
        <v>0</v>
      </c>
      <c r="W64" s="946"/>
      <c r="X64" s="946"/>
      <c r="Y64" s="946"/>
      <c r="Z64" s="946"/>
      <c r="AA64" s="946"/>
      <c r="AB64" s="382" t="s">
        <v>238</v>
      </c>
    </row>
    <row r="65" spans="1:30" ht="18" customHeight="1">
      <c r="A65" s="233"/>
      <c r="B65" s="347" t="s">
        <v>261</v>
      </c>
      <c r="C65" s="305" t="s">
        <v>280</v>
      </c>
      <c r="D65" s="3"/>
      <c r="E65" s="3"/>
      <c r="F65" s="3"/>
      <c r="I65" s="233"/>
      <c r="J65" s="233"/>
      <c r="K65" s="233"/>
      <c r="L65" s="233"/>
      <c r="M65" s="233"/>
      <c r="N65" s="233"/>
      <c r="O65" s="233"/>
      <c r="P65" s="233"/>
      <c r="Q65" s="233"/>
      <c r="R65" s="233"/>
      <c r="S65" s="233"/>
      <c r="T65" s="233"/>
      <c r="U65" s="233"/>
      <c r="V65" s="233"/>
      <c r="W65" s="233"/>
      <c r="X65" s="233"/>
      <c r="Y65" s="233"/>
      <c r="Z65" s="233"/>
      <c r="AA65" s="233"/>
    </row>
    <row r="66" spans="1:30" ht="18" customHeight="1">
      <c r="A66" s="233"/>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row>
    <row r="67" spans="1:30" ht="18" customHeight="1" thickBot="1">
      <c r="B67" s="231" t="s">
        <v>281</v>
      </c>
    </row>
    <row r="68" spans="1:30" s="233" customFormat="1" ht="18" customHeight="1">
      <c r="B68" s="701" t="s">
        <v>235</v>
      </c>
      <c r="C68" s="702"/>
      <c r="D68" s="702"/>
      <c r="E68" s="702"/>
      <c r="F68" s="702"/>
      <c r="G68" s="702"/>
      <c r="H68" s="702"/>
      <c r="I68" s="733" t="s">
        <v>282</v>
      </c>
      <c r="J68" s="734"/>
      <c r="K68" s="734"/>
      <c r="L68" s="734"/>
      <c r="M68" s="734"/>
      <c r="N68" s="734"/>
      <c r="O68" s="735"/>
      <c r="P68" s="702" t="s">
        <v>318</v>
      </c>
      <c r="Q68" s="702"/>
      <c r="R68" s="702"/>
      <c r="S68" s="702"/>
      <c r="T68" s="702"/>
      <c r="U68" s="702"/>
      <c r="V68" s="702"/>
      <c r="W68" s="702" t="s">
        <v>283</v>
      </c>
      <c r="X68" s="702"/>
      <c r="Y68" s="702"/>
      <c r="Z68" s="702"/>
      <c r="AA68" s="702"/>
      <c r="AB68" s="706"/>
      <c r="AC68" s="706"/>
    </row>
    <row r="69" spans="1:30" ht="18" customHeight="1" thickBot="1">
      <c r="B69" s="739"/>
      <c r="C69" s="740"/>
      <c r="D69" s="740"/>
      <c r="E69" s="740"/>
      <c r="F69" s="740"/>
      <c r="G69" s="740"/>
      <c r="H69" s="358" t="s">
        <v>202</v>
      </c>
      <c r="I69" s="956"/>
      <c r="J69" s="740"/>
      <c r="K69" s="740"/>
      <c r="L69" s="740"/>
      <c r="M69" s="740"/>
      <c r="N69" s="740"/>
      <c r="O69" s="350" t="s">
        <v>202</v>
      </c>
      <c r="P69" s="743"/>
      <c r="Q69" s="744"/>
      <c r="R69" s="744"/>
      <c r="S69" s="744"/>
      <c r="T69" s="744"/>
      <c r="U69" s="744"/>
      <c r="V69" s="350" t="s">
        <v>238</v>
      </c>
      <c r="W69" s="957" t="str">
        <f>IFERROR(P69*(I69/B69)/2,"0")</f>
        <v>0</v>
      </c>
      <c r="X69" s="958"/>
      <c r="Y69" s="958"/>
      <c r="Z69" s="958"/>
      <c r="AA69" s="958"/>
      <c r="AB69" s="959"/>
      <c r="AC69" s="351" t="s">
        <v>238</v>
      </c>
    </row>
    <row r="70" spans="1:30" ht="18" customHeight="1">
      <c r="B70" s="352" t="s">
        <v>239</v>
      </c>
      <c r="C70" s="328" t="s">
        <v>240</v>
      </c>
      <c r="D70" s="390"/>
      <c r="E70" s="390"/>
    </row>
    <row r="72" spans="1:30" ht="18" customHeight="1" thickBot="1">
      <c r="A72" s="231" t="s">
        <v>241</v>
      </c>
    </row>
    <row r="73" spans="1:30" ht="18" customHeight="1" thickBot="1">
      <c r="B73" s="231" t="s">
        <v>284</v>
      </c>
      <c r="C73" s="231" t="s">
        <v>243</v>
      </c>
      <c r="G73" s="747">
        <v>1500000</v>
      </c>
      <c r="H73" s="748"/>
      <c r="I73" s="748"/>
      <c r="J73" s="749"/>
      <c r="K73" s="231" t="s">
        <v>244</v>
      </c>
      <c r="AB73" s="354"/>
      <c r="AC73" s="235"/>
      <c r="AD73" s="235"/>
    </row>
    <row r="74" spans="1:30" s="233" customFormat="1" ht="18" customHeight="1" thickBot="1">
      <c r="B74" s="233" t="s">
        <v>285</v>
      </c>
      <c r="C74" s="233" t="s">
        <v>246</v>
      </c>
      <c r="G74" s="391" t="s">
        <v>247</v>
      </c>
      <c r="H74" s="391"/>
      <c r="I74" s="391"/>
      <c r="J74" s="391"/>
      <c r="L74" s="960">
        <f>I69</f>
        <v>0</v>
      </c>
      <c r="M74" s="961"/>
      <c r="N74" s="962"/>
      <c r="O74" s="233" t="s">
        <v>286</v>
      </c>
      <c r="P74" s="233" t="s">
        <v>287</v>
      </c>
      <c r="Q74" s="963">
        <v>12700</v>
      </c>
      <c r="R74" s="964"/>
      <c r="S74" s="965"/>
      <c r="T74" s="233" t="s">
        <v>249</v>
      </c>
      <c r="V74" s="233" t="s">
        <v>287</v>
      </c>
      <c r="W74" s="966">
        <v>0.5</v>
      </c>
      <c r="X74" s="966"/>
      <c r="Y74" s="233" t="s">
        <v>288</v>
      </c>
      <c r="Z74" s="967">
        <f>L74*Q74*W74</f>
        <v>0</v>
      </c>
      <c r="AA74" s="968"/>
      <c r="AB74" s="968"/>
      <c r="AC74" s="969"/>
      <c r="AD74" s="237" t="s">
        <v>238</v>
      </c>
    </row>
    <row r="75" spans="1:30" ht="18" customHeight="1">
      <c r="M75" s="356"/>
      <c r="N75" s="356"/>
      <c r="Z75" s="356"/>
      <c r="AA75" s="356"/>
      <c r="AB75" s="356"/>
    </row>
    <row r="76" spans="1:30" ht="18" customHeight="1">
      <c r="A76" s="231" t="s">
        <v>289</v>
      </c>
    </row>
    <row r="77" spans="1:30" ht="35.1" customHeight="1" thickBot="1">
      <c r="B77" s="732" t="s">
        <v>292</v>
      </c>
      <c r="C77" s="732"/>
      <c r="D77" s="732"/>
      <c r="E77" s="732"/>
      <c r="F77" s="732"/>
      <c r="G77" s="732"/>
      <c r="H77" s="732"/>
      <c r="I77" s="732"/>
      <c r="J77" s="732"/>
      <c r="K77" s="732"/>
      <c r="L77" s="732"/>
      <c r="M77" s="732"/>
      <c r="N77" s="732"/>
      <c r="O77" s="732"/>
      <c r="P77" s="732"/>
      <c r="Q77" s="732"/>
      <c r="R77" s="732"/>
      <c r="S77" s="732"/>
      <c r="T77" s="732"/>
      <c r="U77" s="732"/>
      <c r="V77" s="732"/>
      <c r="W77" s="732"/>
      <c r="X77" s="732"/>
      <c r="Y77" s="732"/>
      <c r="Z77" s="732"/>
      <c r="AA77" s="732"/>
      <c r="AB77" s="732"/>
      <c r="AC77" s="732"/>
      <c r="AD77" s="357"/>
    </row>
    <row r="78" spans="1:30" ht="18" customHeight="1">
      <c r="B78" s="701" t="s">
        <v>243</v>
      </c>
      <c r="C78" s="702"/>
      <c r="D78" s="702"/>
      <c r="E78" s="702"/>
      <c r="F78" s="702"/>
      <c r="G78" s="702"/>
      <c r="H78" s="702"/>
      <c r="I78" s="733" t="s">
        <v>246</v>
      </c>
      <c r="J78" s="734"/>
      <c r="K78" s="734"/>
      <c r="L78" s="734"/>
      <c r="M78" s="734"/>
      <c r="N78" s="734"/>
      <c r="O78" s="735"/>
      <c r="P78" s="702" t="s">
        <v>252</v>
      </c>
      <c r="Q78" s="702"/>
      <c r="R78" s="702"/>
      <c r="S78" s="702"/>
      <c r="T78" s="702"/>
      <c r="U78" s="702"/>
      <c r="V78" s="706"/>
      <c r="W78" s="357"/>
      <c r="X78" s="357"/>
      <c r="Y78" s="357"/>
      <c r="Z78" s="357"/>
      <c r="AA78" s="357"/>
      <c r="AB78" s="357"/>
      <c r="AC78" s="357"/>
      <c r="AD78" s="357"/>
    </row>
    <row r="79" spans="1:30" ht="18" customHeight="1" thickBot="1">
      <c r="B79" s="736">
        <f>IF(MIN(V29,AC35,AC51)&lt;G73,MIN(V29,AC35,AC51),G73)</f>
        <v>0</v>
      </c>
      <c r="C79" s="737"/>
      <c r="D79" s="737"/>
      <c r="E79" s="737"/>
      <c r="F79" s="737"/>
      <c r="G79" s="737"/>
      <c r="H79" s="358" t="s">
        <v>238</v>
      </c>
      <c r="I79" s="738">
        <f>IF(MIN(V64,W69)&lt;Z74,MIN(V64,W69),Z74)</f>
        <v>0</v>
      </c>
      <c r="J79" s="737"/>
      <c r="K79" s="737"/>
      <c r="L79" s="737"/>
      <c r="M79" s="737"/>
      <c r="N79" s="737"/>
      <c r="O79" s="350" t="s">
        <v>238</v>
      </c>
      <c r="P79" s="738">
        <f>ROUNDDOWN(B79+I79,-3)</f>
        <v>0</v>
      </c>
      <c r="Q79" s="737"/>
      <c r="R79" s="737"/>
      <c r="S79" s="737"/>
      <c r="T79" s="737"/>
      <c r="U79" s="737"/>
      <c r="V79" s="351" t="s">
        <v>238</v>
      </c>
      <c r="W79" s="357"/>
      <c r="X79" s="357"/>
      <c r="Y79" s="357"/>
      <c r="Z79" s="357"/>
      <c r="AA79" s="357"/>
      <c r="AB79" s="357"/>
      <c r="AC79" s="357"/>
      <c r="AD79" s="357"/>
    </row>
  </sheetData>
  <sheetProtection algorithmName="SHA-512" hashValue="fwW5nhJDRvSpsJLWtAciCtfVMsgEnR8G3LeAGiQjNeysaAjQJvNeZPmFZXSFGTUtFWKl08fQwzl7jCLmpU4Dwg==" saltValue="isru0Ac0a2mBuLCm8ssoMA==" spinCount="100000" sheet="1" objects="1" scenarios="1"/>
  <mergeCells count="182">
    <mergeCell ref="B77:AC77"/>
    <mergeCell ref="B78:H78"/>
    <mergeCell ref="I78:O78"/>
    <mergeCell ref="P78:V78"/>
    <mergeCell ref="B79:G79"/>
    <mergeCell ref="I79:N79"/>
    <mergeCell ref="P79:U79"/>
    <mergeCell ref="B69:G69"/>
    <mergeCell ref="I69:N69"/>
    <mergeCell ref="P69:U69"/>
    <mergeCell ref="W69:AB69"/>
    <mergeCell ref="G73:J73"/>
    <mergeCell ref="L74:N74"/>
    <mergeCell ref="Q74:S74"/>
    <mergeCell ref="W74:X74"/>
    <mergeCell ref="Z74:AC74"/>
    <mergeCell ref="Y58:AB58"/>
    <mergeCell ref="R64:U64"/>
    <mergeCell ref="V64:AA64"/>
    <mergeCell ref="B68:H68"/>
    <mergeCell ref="I68:O68"/>
    <mergeCell ref="P68:V68"/>
    <mergeCell ref="W68:AC68"/>
    <mergeCell ref="L57:N57"/>
    <mergeCell ref="O57:Q57"/>
    <mergeCell ref="R57:T57"/>
    <mergeCell ref="U57:X57"/>
    <mergeCell ref="B58:H58"/>
    <mergeCell ref="I58:K58"/>
    <mergeCell ref="L58:N58"/>
    <mergeCell ref="O58:Q58"/>
    <mergeCell ref="R58:T58"/>
    <mergeCell ref="U58:X58"/>
    <mergeCell ref="Y55:AB55"/>
    <mergeCell ref="B56:H56"/>
    <mergeCell ref="I56:K56"/>
    <mergeCell ref="L56:N56"/>
    <mergeCell ref="O56:Q56"/>
    <mergeCell ref="R56:T56"/>
    <mergeCell ref="U56:X56"/>
    <mergeCell ref="Y56:AB57"/>
    <mergeCell ref="B57:H57"/>
    <mergeCell ref="I57:K57"/>
    <mergeCell ref="B55:H55"/>
    <mergeCell ref="I55:K55"/>
    <mergeCell ref="L55:N55"/>
    <mergeCell ref="O55:Q55"/>
    <mergeCell ref="R55:T55"/>
    <mergeCell ref="U55:X55"/>
    <mergeCell ref="B52:H52"/>
    <mergeCell ref="I52:K52"/>
    <mergeCell ref="L52:N52"/>
    <mergeCell ref="O52:Q52"/>
    <mergeCell ref="R52:T52"/>
    <mergeCell ref="U52:X52"/>
    <mergeCell ref="B53:H53"/>
    <mergeCell ref="I53:K53"/>
    <mergeCell ref="L53:N53"/>
    <mergeCell ref="AC49:AF50"/>
    <mergeCell ref="I50:K50"/>
    <mergeCell ref="L50:N50"/>
    <mergeCell ref="O50:Q50"/>
    <mergeCell ref="R50:T50"/>
    <mergeCell ref="U50:X50"/>
    <mergeCell ref="Y50:AB50"/>
    <mergeCell ref="B51:H51"/>
    <mergeCell ref="I51:K51"/>
    <mergeCell ref="L51:N51"/>
    <mergeCell ref="O51:Q51"/>
    <mergeCell ref="R51:T51"/>
    <mergeCell ref="U51:X51"/>
    <mergeCell ref="Y51:AB54"/>
    <mergeCell ref="O53:Q53"/>
    <mergeCell ref="R53:T53"/>
    <mergeCell ref="U53:X53"/>
    <mergeCell ref="B54:H54"/>
    <mergeCell ref="I54:K54"/>
    <mergeCell ref="L54:N54"/>
    <mergeCell ref="O54:Q54"/>
    <mergeCell ref="R54:T54"/>
    <mergeCell ref="U54:X54"/>
    <mergeCell ref="AC51:AF58"/>
    <mergeCell ref="C44:H44"/>
    <mergeCell ref="I44:K44"/>
    <mergeCell ref="L44:N44"/>
    <mergeCell ref="O44:Q44"/>
    <mergeCell ref="R44:T44"/>
    <mergeCell ref="U44:X44"/>
    <mergeCell ref="Y44:AB44"/>
    <mergeCell ref="B49:H50"/>
    <mergeCell ref="I49:AB49"/>
    <mergeCell ref="C40:H41"/>
    <mergeCell ref="I40:X40"/>
    <mergeCell ref="C42:H42"/>
    <mergeCell ref="U42:X42"/>
    <mergeCell ref="C43:H43"/>
    <mergeCell ref="Y40:AB43"/>
    <mergeCell ref="I41:K41"/>
    <mergeCell ref="L41:N41"/>
    <mergeCell ref="O41:Q41"/>
    <mergeCell ref="R41:T41"/>
    <mergeCell ref="U41:X41"/>
    <mergeCell ref="I42:K42"/>
    <mergeCell ref="L42:N42"/>
    <mergeCell ref="O42:Q42"/>
    <mergeCell ref="R42:T42"/>
    <mergeCell ref="I43:K43"/>
    <mergeCell ref="L43:N43"/>
    <mergeCell ref="O43:Q43"/>
    <mergeCell ref="R43:T43"/>
    <mergeCell ref="U43:X43"/>
    <mergeCell ref="AC33:AF34"/>
    <mergeCell ref="B35:B39"/>
    <mergeCell ref="C35:H35"/>
    <mergeCell ref="I35:L35"/>
    <mergeCell ref="M35:P36"/>
    <mergeCell ref="Q35:T35"/>
    <mergeCell ref="U35:X39"/>
    <mergeCell ref="AC35:AF44"/>
    <mergeCell ref="C36:H36"/>
    <mergeCell ref="I36:L36"/>
    <mergeCell ref="Q36:T36"/>
    <mergeCell ref="C37:H37"/>
    <mergeCell ref="I37:L37"/>
    <mergeCell ref="M37:P37"/>
    <mergeCell ref="Q37:T37"/>
    <mergeCell ref="C38:H38"/>
    <mergeCell ref="I38:L38"/>
    <mergeCell ref="M38:P38"/>
    <mergeCell ref="Q38:T38"/>
    <mergeCell ref="C39:H39"/>
    <mergeCell ref="I39:L39"/>
    <mergeCell ref="M39:P39"/>
    <mergeCell ref="Q39:T39"/>
    <mergeCell ref="B40:B44"/>
    <mergeCell ref="B25:N25"/>
    <mergeCell ref="O25:U25"/>
    <mergeCell ref="V25:AB25"/>
    <mergeCell ref="R29:U29"/>
    <mergeCell ref="V29:AA29"/>
    <mergeCell ref="B33:H34"/>
    <mergeCell ref="I33:L34"/>
    <mergeCell ref="M33:P34"/>
    <mergeCell ref="Q33:T34"/>
    <mergeCell ref="U33:X34"/>
    <mergeCell ref="B23:N23"/>
    <mergeCell ref="O23:T23"/>
    <mergeCell ref="V23:AB23"/>
    <mergeCell ref="B24:N24"/>
    <mergeCell ref="O24:T24"/>
    <mergeCell ref="V24:AA24"/>
    <mergeCell ref="B21:N21"/>
    <mergeCell ref="O21:U21"/>
    <mergeCell ref="V21:AB21"/>
    <mergeCell ref="B22:N22"/>
    <mergeCell ref="O22:T22"/>
    <mergeCell ref="V22:AB22"/>
    <mergeCell ref="B17:N17"/>
    <mergeCell ref="O17:T17"/>
    <mergeCell ref="V17:AA17"/>
    <mergeCell ref="B18:N18"/>
    <mergeCell ref="O18:U18"/>
    <mergeCell ref="V18:AB18"/>
    <mergeCell ref="B15:N15"/>
    <mergeCell ref="O15:T15"/>
    <mergeCell ref="V15:AA15"/>
    <mergeCell ref="B16:N16"/>
    <mergeCell ref="O16:T16"/>
    <mergeCell ref="V16:AA16"/>
    <mergeCell ref="B9:N9"/>
    <mergeCell ref="O9:T9"/>
    <mergeCell ref="V9:AA9"/>
    <mergeCell ref="A13:AB13"/>
    <mergeCell ref="B14:N14"/>
    <mergeCell ref="O14:U14"/>
    <mergeCell ref="V14:AB14"/>
    <mergeCell ref="A3:AG3"/>
    <mergeCell ref="F4:G4"/>
    <mergeCell ref="F5:G5"/>
    <mergeCell ref="B8:N8"/>
    <mergeCell ref="O8:U8"/>
    <mergeCell ref="V8:AB8"/>
  </mergeCells>
  <phoneticPr fontId="5"/>
  <conditionalFormatting sqref="O18:U18">
    <cfRule type="cellIs" dxfId="1" priority="2" operator="equal">
      <formula>"×"</formula>
    </cfRule>
  </conditionalFormatting>
  <conditionalFormatting sqref="O25:U25">
    <cfRule type="cellIs" dxfId="0" priority="1" operator="equal">
      <formula>"×"</formula>
    </cfRule>
  </conditionalFormatting>
  <dataValidations count="2">
    <dataValidation type="custom" allowBlank="1" showInputMessage="1" showErrorMessage="1" sqref="B69:G69">
      <formula1>ROUND(B69,2)=B69</formula1>
    </dataValidation>
    <dataValidation type="custom" allowBlank="1" showInputMessage="1" showErrorMessage="1" sqref="I69:N69">
      <formula1>ROUND(I69,0)=I69</formula1>
    </dataValidation>
  </dataValidations>
  <pageMargins left="0.70866141732283472" right="0.70866141732283472" top="0.74803149606299213" bottom="0.74803149606299213" header="0.31496062992125984" footer="0.31496062992125984"/>
  <pageSetup paperSize="9" scale="66" fitToHeight="0" orientation="portrait" blackAndWhite="1" r:id="rId1"/>
  <rowBreaks count="2" manualBreakCount="2">
    <brk id="61" max="32" man="1"/>
    <brk id="81" max="16383" man="1"/>
  </rowBreaks>
  <colBreaks count="1" manualBreakCount="1">
    <brk id="38" max="1048575" man="1"/>
  </colBreaks>
  <ignoredErrors>
    <ignoredError sqref="I51:T57"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1"/>
  <sheetViews>
    <sheetView showGridLines="0" workbookViewId="0">
      <selection activeCell="E5" sqref="E5"/>
    </sheetView>
  </sheetViews>
  <sheetFormatPr defaultRowHeight="18.75"/>
  <cols>
    <col min="2" max="2" width="38.375" customWidth="1"/>
    <col min="3" max="3" width="17.75" customWidth="1"/>
    <col min="4" max="4" width="6.75" customWidth="1"/>
    <col min="5" max="5" width="26.5" customWidth="1"/>
    <col min="6" max="6" width="9" customWidth="1"/>
    <col min="9" max="9" width="15.125" bestFit="1" customWidth="1"/>
  </cols>
  <sheetData>
    <row r="1" spans="2:9" ht="19.5" thickBot="1">
      <c r="B1" s="4" t="s">
        <v>163</v>
      </c>
      <c r="C1" s="4" t="s">
        <v>165</v>
      </c>
      <c r="E1" s="4" t="s">
        <v>164</v>
      </c>
      <c r="G1" s="5" t="s">
        <v>34</v>
      </c>
      <c r="I1" s="36" t="s">
        <v>153</v>
      </c>
    </row>
    <row r="2" spans="2:9">
      <c r="B2" s="4" t="s">
        <v>167</v>
      </c>
      <c r="C2" s="4" t="s">
        <v>165</v>
      </c>
      <c r="E2" s="4" t="s">
        <v>166</v>
      </c>
      <c r="I2" s="36" t="s">
        <v>153</v>
      </c>
    </row>
    <row r="3" spans="2:9">
      <c r="B3" s="4" t="s">
        <v>169</v>
      </c>
      <c r="C3" s="4" t="s">
        <v>165</v>
      </c>
      <c r="I3" s="36"/>
    </row>
    <row r="4" spans="2:9">
      <c r="B4" s="4" t="s">
        <v>178</v>
      </c>
      <c r="C4" s="4" t="s">
        <v>168</v>
      </c>
    </row>
    <row r="5" spans="2:9">
      <c r="B5" s="4" t="s">
        <v>170</v>
      </c>
      <c r="C5" s="4" t="s">
        <v>16</v>
      </c>
    </row>
    <row r="6" spans="2:9">
      <c r="B6" s="4" t="s">
        <v>171</v>
      </c>
      <c r="C6" s="4" t="s">
        <v>172</v>
      </c>
    </row>
    <row r="7" spans="2:9">
      <c r="B7" s="4" t="s">
        <v>173</v>
      </c>
      <c r="C7" s="4" t="s">
        <v>172</v>
      </c>
    </row>
    <row r="8" spans="2:9">
      <c r="B8" s="4" t="s">
        <v>17</v>
      </c>
      <c r="C8" s="4" t="s">
        <v>172</v>
      </c>
    </row>
    <row r="9" spans="2:9">
      <c r="B9" s="4" t="s">
        <v>175</v>
      </c>
      <c r="C9" s="4" t="s">
        <v>172</v>
      </c>
    </row>
    <row r="10" spans="2:9">
      <c r="B10" s="4" t="s">
        <v>18</v>
      </c>
      <c r="C10" s="4" t="s">
        <v>18</v>
      </c>
    </row>
    <row r="11" spans="2:9">
      <c r="B11" s="174" t="s">
        <v>300</v>
      </c>
      <c r="C11" s="4" t="s">
        <v>18</v>
      </c>
    </row>
  </sheetData>
  <sheetProtection algorithmName="SHA-512" hashValue="07a3NyZicLi+pI+4iLO1c2W13ghE1pxOjZfDm/RFfFQszDZUOjfMCGklgW9XB0OJOw55fLMRtCtDD2MNDQCSKw==" saltValue="pOh/PbFubCU1ZasPmCkHeg==" spinCount="100000" sheet="1" objects="1" scenarios="1"/>
  <phoneticPr fontId="5"/>
  <conditionalFormatting sqref="C10:C11">
    <cfRule type="colorScale" priority="1">
      <colorScale>
        <cfvo type="min"/>
        <cfvo type="percentile" val="50"/>
        <cfvo type="max"/>
        <color rgb="FFF8696B"/>
        <color rgb="FFFFEB84"/>
        <color rgb="FF63BE7B"/>
      </colorScale>
    </cfRule>
  </conditionalFormatting>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入力手順</vt:lpstr>
      <vt:lpstr>入力データ (記入見本)</vt:lpstr>
      <vt:lpstr>事業申請入力データ</vt:lpstr>
      <vt:lpstr>事業申請出力結果</vt:lpstr>
      <vt:lpstr>様式１号（別紙１）</vt:lpstr>
      <vt:lpstr>交付申請入力データ</vt:lpstr>
      <vt:lpstr>交付申請出力結果</vt:lpstr>
      <vt:lpstr>様式６号（別紙１）</vt:lpstr>
      <vt:lpstr>分類コード</vt:lpstr>
      <vt:lpstr>交付申請出力結果!Print_Area</vt:lpstr>
      <vt:lpstr>交付申請入力データ!Print_Area</vt:lpstr>
      <vt:lpstr>事業申請出力結果!Print_Area</vt:lpstr>
      <vt:lpstr>事業申請入力データ!Print_Area</vt:lpstr>
      <vt:lpstr>'入力データ (記入見本)'!Print_Area</vt:lpstr>
      <vt:lpstr>'様式１号（別紙１）'!Print_Area</vt:lpstr>
      <vt:lpstr>'様式６号（別紙１）'!Print_Area</vt:lpstr>
      <vt:lpstr>交付申請入力データ!Print_Titles</vt:lpstr>
      <vt:lpstr>事業申請入力データ!Print_Titles</vt:lpstr>
      <vt:lpstr>'入力データ (記入見本)'!Print_Titles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CatenaRentalSystem</dc:creator>
  <cp:lastModifiedBy>CatenaRentalSystem</cp:lastModifiedBy>
  <cp:lastPrinted>2023-05-22T02:39:51Z</cp:lastPrinted>
  <dcterms:created xsi:type="dcterms:W3CDTF">2022-04-28T02:19:24Z</dcterms:created>
  <dcterms:modified xsi:type="dcterms:W3CDTF">2023-05-26T04:41:19Z</dcterms:modified>
</cp:coreProperties>
</file>